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סיכום" sheetId="1" r:id="rId4"/>
    <sheet state="visible" name="חישוב לפי סניפים" sheetId="2" r:id="rId5"/>
  </sheets>
  <definedNames>
    <definedName hidden="1" localSheetId="1" name="_xlnm._FilterDatabase">'חישוב לפי סניפים'!$B$1:$J$1005</definedName>
  </definedNames>
  <calcPr/>
</workbook>
</file>

<file path=xl/sharedStrings.xml><?xml version="1.0" encoding="utf-8"?>
<sst xmlns="http://schemas.openxmlformats.org/spreadsheetml/2006/main" count="2076" uniqueCount="1044">
  <si>
    <t>סכום של מספר יחסי חברים</t>
  </si>
  <si>
    <t>סכום של מספר יחסי מצביעים</t>
  </si>
  <si>
    <t>המחוז הערבי</t>
  </si>
  <si>
    <t>מחוז דן</t>
  </si>
  <si>
    <t>מחוז דרוזים</t>
  </si>
  <si>
    <t>מחוז דרום</t>
  </si>
  <si>
    <t>מחוז חיפה</t>
  </si>
  <si>
    <t>מחוז ירושלים</t>
  </si>
  <si>
    <t>מחוז מושבים</t>
  </si>
  <si>
    <t>מחוז מרכז</t>
  </si>
  <si>
    <t>מחוז נגב</t>
  </si>
  <si>
    <t>מחוז צפון</t>
  </si>
  <si>
    <t>מחוז קיבוצים</t>
  </si>
  <si>
    <t>מחוז שרון-שומרון</t>
  </si>
  <si>
    <t>מחוז תל-אביב</t>
  </si>
  <si>
    <t>סכום כולל</t>
  </si>
  <si>
    <t>הבטחת יצוג</t>
  </si>
  <si>
    <t>(מעוגל למטה)</t>
  </si>
  <si>
    <t>V4</t>
  </si>
  <si>
    <t>סימונים במסך ההצבעה</t>
  </si>
  <si>
    <t>מקסימום מובטחי היצוג</t>
  </si>
  <si>
    <t>סה"כ צירים</t>
  </si>
  <si>
    <t>נשים</t>
  </si>
  <si>
    <t>צעירים</t>
  </si>
  <si>
    <t>ותיקים</t>
  </si>
  <si>
    <t>צירים חדשים</t>
  </si>
  <si>
    <t>מינימום סימונים</t>
  </si>
  <si>
    <t>מקסימום סימונים</t>
  </si>
  <si>
    <t>הקצאת צירים</t>
  </si>
  <si>
    <t>צירים לאחר עיגול</t>
  </si>
  <si>
    <t>Row Labels</t>
  </si>
  <si>
    <t>מחוז</t>
  </si>
  <si>
    <t>מספר חברים</t>
  </si>
  <si>
    <t>מספר יחסי חברים</t>
  </si>
  <si>
    <t>מספר מצביעים</t>
  </si>
  <si>
    <t>מספר יחסי מצביעים</t>
  </si>
  <si>
    <t>הערכה לצירים לישוב*</t>
  </si>
  <si>
    <t>קוד ישוב</t>
  </si>
  <si>
    <t>הקצאה</t>
  </si>
  <si>
    <t>אבו גווייעד שבט</t>
  </si>
  <si>
    <t>אבו גוש</t>
  </si>
  <si>
    <t>אבו סנאן</t>
  </si>
  <si>
    <t>* - הערכה לחישוב לצירים לפי ישוב אם הבחירות היו מתקיימות בכל ישוב</t>
  </si>
  <si>
    <t>אבו עמאר שבט</t>
  </si>
  <si>
    <t>אבו קורינאת שבט</t>
  </si>
  <si>
    <t>אבו קרינאת יישוב</t>
  </si>
  <si>
    <t>אבו רובייעה שבט</t>
  </si>
  <si>
    <t>אבו רוקייק שבט</t>
  </si>
  <si>
    <t>אבטין</t>
  </si>
  <si>
    <t>אבטליון</t>
  </si>
  <si>
    <t>אביאל</t>
  </si>
  <si>
    <t>אביבים</t>
  </si>
  <si>
    <t>אביגדור</t>
  </si>
  <si>
    <t>אביחיל</t>
  </si>
  <si>
    <t>אביטל</t>
  </si>
  <si>
    <t>אביעזר</t>
  </si>
  <si>
    <t>אבירים</t>
  </si>
  <si>
    <t>אבן יהודה</t>
  </si>
  <si>
    <t>אבן מנחם</t>
  </si>
  <si>
    <t>אבן ספיר</t>
  </si>
  <si>
    <t>אבני חפץ</t>
  </si>
  <si>
    <t>אבשלום</t>
  </si>
  <si>
    <t>אדורה</t>
  </si>
  <si>
    <t>אדירים</t>
  </si>
  <si>
    <t>אדמית</t>
  </si>
  <si>
    <t>אודים</t>
  </si>
  <si>
    <t>אודם</t>
  </si>
  <si>
    <t>אוהד</t>
  </si>
  <si>
    <t>אום אלפחם</t>
  </si>
  <si>
    <t>אום בטין</t>
  </si>
  <si>
    <t>אומן</t>
  </si>
  <si>
    <t>אומץ</t>
  </si>
  <si>
    <t>אופקים</t>
  </si>
  <si>
    <t>אור הנר</t>
  </si>
  <si>
    <t>אור יהודה</t>
  </si>
  <si>
    <t>אור עקיבא</t>
  </si>
  <si>
    <t>אורה</t>
  </si>
  <si>
    <t>אורות</t>
  </si>
  <si>
    <t>אורטל</t>
  </si>
  <si>
    <t>אורים</t>
  </si>
  <si>
    <t>אורנית</t>
  </si>
  <si>
    <t>אושה</t>
  </si>
  <si>
    <t>אזור</t>
  </si>
  <si>
    <t>אחווה</t>
  </si>
  <si>
    <t>אחוזת ברק</t>
  </si>
  <si>
    <t>אחיטוב</t>
  </si>
  <si>
    <t>אחיסמך</t>
  </si>
  <si>
    <t>אטרש שבט</t>
  </si>
  <si>
    <t>איבים</t>
  </si>
  <si>
    <t>אייל</t>
  </si>
  <si>
    <t>איילת השחר</t>
  </si>
  <si>
    <t>אילון</t>
  </si>
  <si>
    <t>אילות</t>
  </si>
  <si>
    <t>אילניה</t>
  </si>
  <si>
    <t>אילת</t>
  </si>
  <si>
    <t>אירוס</t>
  </si>
  <si>
    <t>אכסאל</t>
  </si>
  <si>
    <t>אל סייד</t>
  </si>
  <si>
    <t>אלומות</t>
  </si>
  <si>
    <t>אלון הגליל</t>
  </si>
  <si>
    <t>אלוני אבא</t>
  </si>
  <si>
    <t>אלונים</t>
  </si>
  <si>
    <t>אליאב</t>
  </si>
  <si>
    <t>אליכין</t>
  </si>
  <si>
    <t>אליעד</t>
  </si>
  <si>
    <t>אליפז</t>
  </si>
  <si>
    <t>אליקים</t>
  </si>
  <si>
    <t>אלישיב</t>
  </si>
  <si>
    <t>אלישמע</t>
  </si>
  <si>
    <t>אלמגור</t>
  </si>
  <si>
    <t>אלמוג</t>
  </si>
  <si>
    <t>אלעד</t>
  </si>
  <si>
    <t>אלעזר</t>
  </si>
  <si>
    <t>אלפי מנשה</t>
  </si>
  <si>
    <t>אלקוש</t>
  </si>
  <si>
    <t>אלרום</t>
  </si>
  <si>
    <t>אמונים</t>
  </si>
  <si>
    <t>אמירים</t>
  </si>
  <si>
    <t>אמנון</t>
  </si>
  <si>
    <t>אמציה</t>
  </si>
  <si>
    <t>אניעם</t>
  </si>
  <si>
    <t>אעבלין</t>
  </si>
  <si>
    <t>אעצם שבט</t>
  </si>
  <si>
    <t>אפיק</t>
  </si>
  <si>
    <t>אפיקים</t>
  </si>
  <si>
    <t>אפק</t>
  </si>
  <si>
    <t>אפרת</t>
  </si>
  <si>
    <t>ארבל</t>
  </si>
  <si>
    <t>ארגמן</t>
  </si>
  <si>
    <t>ארז</t>
  </si>
  <si>
    <t>אריאל</t>
  </si>
  <si>
    <t>ארסוף</t>
  </si>
  <si>
    <t>אשבול</t>
  </si>
  <si>
    <t>אשדוד</t>
  </si>
  <si>
    <t>אשדות יעקב איחוד</t>
  </si>
  <si>
    <t>אשדות יעקב מאוחד</t>
  </si>
  <si>
    <t>אשחר</t>
  </si>
  <si>
    <t>אשכולות</t>
  </si>
  <si>
    <t>אשלים</t>
  </si>
  <si>
    <t>אשקלון</t>
  </si>
  <si>
    <t>אשרת</t>
  </si>
  <si>
    <t>אשתאול</t>
  </si>
  <si>
    <t>באקה אלגרביה</t>
  </si>
  <si>
    <t>באר אורה</t>
  </si>
  <si>
    <t>באר טוביה</t>
  </si>
  <si>
    <t>באר יעקב</t>
  </si>
  <si>
    <t>באר מילכה</t>
  </si>
  <si>
    <t>באר שבע</t>
  </si>
  <si>
    <t>בארות יצחק</t>
  </si>
  <si>
    <t>בארותיים</t>
  </si>
  <si>
    <t>בארי</t>
  </si>
  <si>
    <t>בוסתן הגליל</t>
  </si>
  <si>
    <t>בועיינהנוגידאת</t>
  </si>
  <si>
    <t>בוקעאתא</t>
  </si>
  <si>
    <t>בורגתה</t>
  </si>
  <si>
    <t>בחן</t>
  </si>
  <si>
    <t>בטחה</t>
  </si>
  <si>
    <t>ביצרון</t>
  </si>
  <si>
    <t>ביר אלמכסור</t>
  </si>
  <si>
    <t>ביריה</t>
  </si>
  <si>
    <t>בית אורן</t>
  </si>
  <si>
    <t>בית אלעזרי</t>
  </si>
  <si>
    <t>בית אלפא</t>
  </si>
  <si>
    <t>בית אריה</t>
  </si>
  <si>
    <t>בית ברל</t>
  </si>
  <si>
    <t>בית גוברין</t>
  </si>
  <si>
    <t>בית גמליאל</t>
  </si>
  <si>
    <t>בית גן</t>
  </si>
  <si>
    <t>בית דגן</t>
  </si>
  <si>
    <t>בית הגדי</t>
  </si>
  <si>
    <t>בית הלוי</t>
  </si>
  <si>
    <t>בית הלל</t>
  </si>
  <si>
    <t>בית העמק</t>
  </si>
  <si>
    <t>בית הערבה</t>
  </si>
  <si>
    <t>בית השיטה</t>
  </si>
  <si>
    <t>בית זיד</t>
  </si>
  <si>
    <t>בית זית</t>
  </si>
  <si>
    <t>בית זרע</t>
  </si>
  <si>
    <t>בית חורון</t>
  </si>
  <si>
    <t>בית חירות</t>
  </si>
  <si>
    <t>בית חנן</t>
  </si>
  <si>
    <t>בית חנניה</t>
  </si>
  <si>
    <t>בית חשמונאי</t>
  </si>
  <si>
    <t>בית יהושע</t>
  </si>
  <si>
    <t>בית ינאי</t>
  </si>
  <si>
    <t>בית יצחקשער חפר</t>
  </si>
  <si>
    <t>בית לחם הגלילית</t>
  </si>
  <si>
    <t>בית נחמיה</t>
  </si>
  <si>
    <t>בית ניר</t>
  </si>
  <si>
    <t>בית נקופה</t>
  </si>
  <si>
    <t>בית עובד</t>
  </si>
  <si>
    <t>בית עזרא</t>
  </si>
  <si>
    <t>בית עריף</t>
  </si>
  <si>
    <t>בית קמה</t>
  </si>
  <si>
    <t>בית קשת</t>
  </si>
  <si>
    <t>בית רימון</t>
  </si>
  <si>
    <t>בית שאן</t>
  </si>
  <si>
    <t>בית שמש</t>
  </si>
  <si>
    <t>בית שערים</t>
  </si>
  <si>
    <t>ביתן אהרן</t>
  </si>
  <si>
    <t>ביתר עילית</t>
  </si>
  <si>
    <t>בלפוריה</t>
  </si>
  <si>
    <t>בן זכאי</t>
  </si>
  <si>
    <t>בן עמי</t>
  </si>
  <si>
    <t>בן שמן כפר נוער</t>
  </si>
  <si>
    <t>בן שמן מושב</t>
  </si>
  <si>
    <t>בני ברק</t>
  </si>
  <si>
    <t>בני דרום</t>
  </si>
  <si>
    <t>בני דרור</t>
  </si>
  <si>
    <t>בני יהודה</t>
  </si>
  <si>
    <t>בני עטרות</t>
  </si>
  <si>
    <t>בני עיש</t>
  </si>
  <si>
    <t>בני ציון</t>
  </si>
  <si>
    <t>בני ראם</t>
  </si>
  <si>
    <t>בניה</t>
  </si>
  <si>
    <t>בנימינהגבעת עדה</t>
  </si>
  <si>
    <t>בסמה</t>
  </si>
  <si>
    <t>בסמת טבעון</t>
  </si>
  <si>
    <t>בענה</t>
  </si>
  <si>
    <t>בצרה</t>
  </si>
  <si>
    <t>בצת</t>
  </si>
  <si>
    <t>בקוע</t>
  </si>
  <si>
    <t>בר גיורא</t>
  </si>
  <si>
    <t>ברור חיל</t>
  </si>
  <si>
    <t>ברוש</t>
  </si>
  <si>
    <t>ברעם</t>
  </si>
  <si>
    <t>ברק</t>
  </si>
  <si>
    <t>ברקאי</t>
  </si>
  <si>
    <t>בת הדר</t>
  </si>
  <si>
    <t>בת חן</t>
  </si>
  <si>
    <t>בת חפר</t>
  </si>
  <si>
    <t>בת ים</t>
  </si>
  <si>
    <t>בת שלמה</t>
  </si>
  <si>
    <t>גאולים</t>
  </si>
  <si>
    <t>גאליה</t>
  </si>
  <si>
    <t>גבולות</t>
  </si>
  <si>
    <t>גבים</t>
  </si>
  <si>
    <t>גבע</t>
  </si>
  <si>
    <t>גבע כרמל</t>
  </si>
  <si>
    <t>גבעולים</t>
  </si>
  <si>
    <t>גבעון החדשה</t>
  </si>
  <si>
    <t>גבעות בר</t>
  </si>
  <si>
    <t>גבעת אבני</t>
  </si>
  <si>
    <t>גבעת אלה</t>
  </si>
  <si>
    <t>גבעת ברנר</t>
  </si>
  <si>
    <t>גבעת השלושה</t>
  </si>
  <si>
    <t>גבעת זאב</t>
  </si>
  <si>
    <t>גבעת חיים איחוד</t>
  </si>
  <si>
    <t>גבעת חיים מאוחד</t>
  </si>
  <si>
    <t>גבעת חן</t>
  </si>
  <si>
    <t>גבעת יואב</t>
  </si>
  <si>
    <t>גבעת יערים</t>
  </si>
  <si>
    <t>גבעת ישעיהו</t>
  </si>
  <si>
    <t>גבעת כח</t>
  </si>
  <si>
    <t>גבעת נילי</t>
  </si>
  <si>
    <t>גבעת עוז</t>
  </si>
  <si>
    <t>גבעת שמואל</t>
  </si>
  <si>
    <t>גבעת שפירא</t>
  </si>
  <si>
    <t>גבעתי</t>
  </si>
  <si>
    <t>גבעתיים</t>
  </si>
  <si>
    <t>גברעם</t>
  </si>
  <si>
    <t>גבת</t>
  </si>
  <si>
    <t>גדות</t>
  </si>
  <si>
    <t>גדיידהמכר</t>
  </si>
  <si>
    <t>גדיש</t>
  </si>
  <si>
    <t>גדעונה</t>
  </si>
  <si>
    <t>גדרה</t>
  </si>
  <si>
    <t>גולס</t>
  </si>
  <si>
    <t>גונן</t>
  </si>
  <si>
    <t>גורן</t>
  </si>
  <si>
    <t>גזית</t>
  </si>
  <si>
    <t>גזר</t>
  </si>
  <si>
    <t>גיאה</t>
  </si>
  <si>
    <t>גיבתון</t>
  </si>
  <si>
    <t>גיזו</t>
  </si>
  <si>
    <t>גילון</t>
  </si>
  <si>
    <t>גילת</t>
  </si>
  <si>
    <t>גינוסר</t>
  </si>
  <si>
    <t>גיניגר</t>
  </si>
  <si>
    <t>גינתון</t>
  </si>
  <si>
    <t>גלאון</t>
  </si>
  <si>
    <t>גלגוליה</t>
  </si>
  <si>
    <t>גלגל</t>
  </si>
  <si>
    <t>גליל ים</t>
  </si>
  <si>
    <t>גלעד אבן יצחק</t>
  </si>
  <si>
    <t>גמזו</t>
  </si>
  <si>
    <t>גן הדרום</t>
  </si>
  <si>
    <t>גן השומרון</t>
  </si>
  <si>
    <t>גן חיים</t>
  </si>
  <si>
    <t>גן יאשיה</t>
  </si>
  <si>
    <t>גן יבנה</t>
  </si>
  <si>
    <t>גן נר</t>
  </si>
  <si>
    <t>גן שורק</t>
  </si>
  <si>
    <t>גן שלמה</t>
  </si>
  <si>
    <t>גן שמואל</t>
  </si>
  <si>
    <t>גנות</t>
  </si>
  <si>
    <t>גנות הדר</t>
  </si>
  <si>
    <t>גני הדר</t>
  </si>
  <si>
    <t>גני יוחנן</t>
  </si>
  <si>
    <t>גני מודיעין</t>
  </si>
  <si>
    <t>גני עם</t>
  </si>
  <si>
    <t>גני תקווה</t>
  </si>
  <si>
    <t>גסר אזרקא</t>
  </si>
  <si>
    <t>געש</t>
  </si>
  <si>
    <t>געתון</t>
  </si>
  <si>
    <t>גפן</t>
  </si>
  <si>
    <t>גרופית</t>
  </si>
  <si>
    <t>גש גוש חלב</t>
  </si>
  <si>
    <t>גשור</t>
  </si>
  <si>
    <t>גשר</t>
  </si>
  <si>
    <t>גשר הזיו</t>
  </si>
  <si>
    <t>גת</t>
  </si>
  <si>
    <t>גת קיבוץ</t>
  </si>
  <si>
    <t>גת רימון</t>
  </si>
  <si>
    <t>דאלית אלכרמל</t>
  </si>
  <si>
    <t>דבורה</t>
  </si>
  <si>
    <t>דבוריה</t>
  </si>
  <si>
    <t>דביר</t>
  </si>
  <si>
    <t>דברת</t>
  </si>
  <si>
    <t>דגניה א</t>
  </si>
  <si>
    <t>דגניה ב</t>
  </si>
  <si>
    <t>דובב</t>
  </si>
  <si>
    <t>דור</t>
  </si>
  <si>
    <t>דורות</t>
  </si>
  <si>
    <t>דחי</t>
  </si>
  <si>
    <t>דייר אלאסד</t>
  </si>
  <si>
    <t>דייר חנא</t>
  </si>
  <si>
    <t>דימונה</t>
  </si>
  <si>
    <t>דליה</t>
  </si>
  <si>
    <t>דלתון</t>
  </si>
  <si>
    <t>דן</t>
  </si>
  <si>
    <t>דפנה</t>
  </si>
  <si>
    <t>דקל</t>
  </si>
  <si>
    <t>דריגאת</t>
  </si>
  <si>
    <t>האון</t>
  </si>
  <si>
    <t>הבונים</t>
  </si>
  <si>
    <t>הגושרים</t>
  </si>
  <si>
    <t>הדר עם</t>
  </si>
  <si>
    <t>הוד השרון</t>
  </si>
  <si>
    <t>הודיה</t>
  </si>
  <si>
    <t>הוואשלה שבט</t>
  </si>
  <si>
    <t>הושעיה</t>
  </si>
  <si>
    <t>הזורע</t>
  </si>
  <si>
    <t>החותרים</t>
  </si>
  <si>
    <t>היוגב</t>
  </si>
  <si>
    <t>הילה</t>
  </si>
  <si>
    <t>המעפיל</t>
  </si>
  <si>
    <t>הסוללים</t>
  </si>
  <si>
    <t>העוגן</t>
  </si>
  <si>
    <t>הר אדר</t>
  </si>
  <si>
    <t>הר גילה</t>
  </si>
  <si>
    <t>הר עמשא</t>
  </si>
  <si>
    <t>הראל</t>
  </si>
  <si>
    <t>הרדוף</t>
  </si>
  <si>
    <t>הרצליה</t>
  </si>
  <si>
    <t>הררית</t>
  </si>
  <si>
    <t>ורדון</t>
  </si>
  <si>
    <t>זבדיאל</t>
  </si>
  <si>
    <t>זוהר</t>
  </si>
  <si>
    <t>זיקים</t>
  </si>
  <si>
    <t>זיתן</t>
  </si>
  <si>
    <t>זכרון יעקב</t>
  </si>
  <si>
    <t>זכריה</t>
  </si>
  <si>
    <t>זמר</t>
  </si>
  <si>
    <t>זרועה</t>
  </si>
  <si>
    <t>זרזיר</t>
  </si>
  <si>
    <t>חבצלת השרון</t>
  </si>
  <si>
    <t>חבר</t>
  </si>
  <si>
    <t>חגור</t>
  </si>
  <si>
    <t>חגלה</t>
  </si>
  <si>
    <t>חדיד</t>
  </si>
  <si>
    <t>חדנס</t>
  </si>
  <si>
    <t>חדרה</t>
  </si>
  <si>
    <t>חואלד שבט</t>
  </si>
  <si>
    <t>חולדה</t>
  </si>
  <si>
    <t>חולון</t>
  </si>
  <si>
    <t>חולית</t>
  </si>
  <si>
    <t>חולתה</t>
  </si>
  <si>
    <t>חוסן</t>
  </si>
  <si>
    <t>חוסנייה</t>
  </si>
  <si>
    <t>חופית</t>
  </si>
  <si>
    <t>חוקוק</t>
  </si>
  <si>
    <t>חורה</t>
  </si>
  <si>
    <t>חורפיש</t>
  </si>
  <si>
    <t>חורשים</t>
  </si>
  <si>
    <t>חזון</t>
  </si>
  <si>
    <t>חיבת ציון</t>
  </si>
  <si>
    <t>חיפה</t>
  </si>
  <si>
    <t>חירות</t>
  </si>
  <si>
    <t>חלוץ</t>
  </si>
  <si>
    <t>חלץ</t>
  </si>
  <si>
    <t>חמאם</t>
  </si>
  <si>
    <t>חמד</t>
  </si>
  <si>
    <t>חמדיה</t>
  </si>
  <si>
    <t>חניאל</t>
  </si>
  <si>
    <t>חניתה</t>
  </si>
  <si>
    <t>חנתון</t>
  </si>
  <si>
    <t>חפציבה</t>
  </si>
  <si>
    <t>חצב</t>
  </si>
  <si>
    <t>חצבה</t>
  </si>
  <si>
    <t>חצור הגלילית</t>
  </si>
  <si>
    <t>חצוראשדוד</t>
  </si>
  <si>
    <t>חצרים</t>
  </si>
  <si>
    <t>חרב לאת</t>
  </si>
  <si>
    <t>חרוצים</t>
  </si>
  <si>
    <t>חריש</t>
  </si>
  <si>
    <t>חרשים</t>
  </si>
  <si>
    <t>טבריה</t>
  </si>
  <si>
    <t>טובאזנגריה</t>
  </si>
  <si>
    <t>טורעאן</t>
  </si>
  <si>
    <t>טייבה</t>
  </si>
  <si>
    <t>טייבה בעמק</t>
  </si>
  <si>
    <t>טירה</t>
  </si>
  <si>
    <t>טירת כרמל</t>
  </si>
  <si>
    <t>טל שחר</t>
  </si>
  <si>
    <t>טלאל</t>
  </si>
  <si>
    <t>טללים</t>
  </si>
  <si>
    <t>טמרה</t>
  </si>
  <si>
    <t>טמרה יזרעאל</t>
  </si>
  <si>
    <t>יאנוחגת</t>
  </si>
  <si>
    <t>יבול</t>
  </si>
  <si>
    <t>יבנאל</t>
  </si>
  <si>
    <t>יבנה</t>
  </si>
  <si>
    <t>יגור</t>
  </si>
  <si>
    <t>יגל</t>
  </si>
  <si>
    <t>יד חנה</t>
  </si>
  <si>
    <t>יד מרדכי</t>
  </si>
  <si>
    <t>יד נתן</t>
  </si>
  <si>
    <t>יהודמונוסון</t>
  </si>
  <si>
    <t>יהל</t>
  </si>
  <si>
    <t>יובל</t>
  </si>
  <si>
    <t>יובלים</t>
  </si>
  <si>
    <t>יודפת</t>
  </si>
  <si>
    <t>יזרעאל</t>
  </si>
  <si>
    <t>יחיעם</t>
  </si>
  <si>
    <t>יטבתה</t>
  </si>
  <si>
    <t>יכיני</t>
  </si>
  <si>
    <t>ינוב</t>
  </si>
  <si>
    <t>יסוד המעלה</t>
  </si>
  <si>
    <t>יסעור</t>
  </si>
  <si>
    <t>יעד</t>
  </si>
  <si>
    <t>יעף</t>
  </si>
  <si>
    <t>יערה</t>
  </si>
  <si>
    <t>יפיע</t>
  </si>
  <si>
    <t>יפעת</t>
  </si>
  <si>
    <t>יפתח</t>
  </si>
  <si>
    <t>יציץ</t>
  </si>
  <si>
    <t>יקום</t>
  </si>
  <si>
    <t>יקנעם מושבה</t>
  </si>
  <si>
    <t>יקנעם עילית</t>
  </si>
  <si>
    <t>יראון</t>
  </si>
  <si>
    <t>ירדנה</t>
  </si>
  <si>
    <t>ירוחם</t>
  </si>
  <si>
    <t>ירושלים</t>
  </si>
  <si>
    <t>ירחיב</t>
  </si>
  <si>
    <t>ירכא</t>
  </si>
  <si>
    <t>ירקונה</t>
  </si>
  <si>
    <t>ישע</t>
  </si>
  <si>
    <t>ישרש</t>
  </si>
  <si>
    <t>יתד</t>
  </si>
  <si>
    <t>כאבול</t>
  </si>
  <si>
    <t>כברי</t>
  </si>
  <si>
    <t>כוכב השחר</t>
  </si>
  <si>
    <t>כוכב יאיר</t>
  </si>
  <si>
    <t>כוכב מיכאל</t>
  </si>
  <si>
    <t>כורזים</t>
  </si>
  <si>
    <t>כחל</t>
  </si>
  <si>
    <t>כיסופים</t>
  </si>
  <si>
    <t>כישור</t>
  </si>
  <si>
    <t>כליל</t>
  </si>
  <si>
    <t>כמהין</t>
  </si>
  <si>
    <t>כמון</t>
  </si>
  <si>
    <t>כנף</t>
  </si>
  <si>
    <t>כנרת מושבה</t>
  </si>
  <si>
    <t>כנרת קבוצה</t>
  </si>
  <si>
    <t>כסיפה</t>
  </si>
  <si>
    <t>כסלון</t>
  </si>
  <si>
    <t>כסראסמיע</t>
  </si>
  <si>
    <t>כעביהטבאשחגאגרה</t>
  </si>
  <si>
    <t>כפר אביב</t>
  </si>
  <si>
    <t>כפר אדומים</t>
  </si>
  <si>
    <t>כפר אוריה</t>
  </si>
  <si>
    <t>כפר אחים</t>
  </si>
  <si>
    <t>כפר ביאליק</t>
  </si>
  <si>
    <t>כפר בילו</t>
  </si>
  <si>
    <t>כפר בלום</t>
  </si>
  <si>
    <t>כפר בן נון</t>
  </si>
  <si>
    <t>כפר ברא</t>
  </si>
  <si>
    <t>כפר ברוך</t>
  </si>
  <si>
    <t>כפר גדעון</t>
  </si>
  <si>
    <t>כפר גלים</t>
  </si>
  <si>
    <t>כפר גליקסון</t>
  </si>
  <si>
    <t>כפר גלעדי</t>
  </si>
  <si>
    <t>כפר דניאל</t>
  </si>
  <si>
    <t>כפר האורנים</t>
  </si>
  <si>
    <t>כפר החורש</t>
  </si>
  <si>
    <t>כפר המכבי</t>
  </si>
  <si>
    <t>כפר הנגיד</t>
  </si>
  <si>
    <t>כפר הנשיא</t>
  </si>
  <si>
    <t>כפר הס</t>
  </si>
  <si>
    <t>כפר הראה</t>
  </si>
  <si>
    <t>כפר הריף</t>
  </si>
  <si>
    <t>כפר ויתקין</t>
  </si>
  <si>
    <t>כפר ורבורג</t>
  </si>
  <si>
    <t>כפר ורדים</t>
  </si>
  <si>
    <t>כפר זיתים</t>
  </si>
  <si>
    <t>כפר חבד</t>
  </si>
  <si>
    <t>כפר חושן</t>
  </si>
  <si>
    <t>כפר חיטים</t>
  </si>
  <si>
    <t>כפר חיים</t>
  </si>
  <si>
    <t>כפר חנניה</t>
  </si>
  <si>
    <t>כפר חסידים א</t>
  </si>
  <si>
    <t>כפר חסידים ב</t>
  </si>
  <si>
    <t>כפר חרוב</t>
  </si>
  <si>
    <t>כפר טרומן</t>
  </si>
  <si>
    <t>כפר יאסיף</t>
  </si>
  <si>
    <t>כפר ידידיה</t>
  </si>
  <si>
    <t>כפר יהושע</t>
  </si>
  <si>
    <t>כפר יונה</t>
  </si>
  <si>
    <t>כפר יחזקאל</t>
  </si>
  <si>
    <t>כפר כמא</t>
  </si>
  <si>
    <t>כפר כנא</t>
  </si>
  <si>
    <t>כפר מונש</t>
  </si>
  <si>
    <t>כפר מלל</t>
  </si>
  <si>
    <t>כפר מנדא</t>
  </si>
  <si>
    <t>כפר מנחם</t>
  </si>
  <si>
    <t>כפר מסריק</t>
  </si>
  <si>
    <t>כפר מצר</t>
  </si>
  <si>
    <t>כפר מרדכי</t>
  </si>
  <si>
    <t>כפר נטר</t>
  </si>
  <si>
    <t>כפר סאלד</t>
  </si>
  <si>
    <t>כפר סבא</t>
  </si>
  <si>
    <t>כפר סירקין</t>
  </si>
  <si>
    <t>כפר עזה</t>
  </si>
  <si>
    <t>כפר עציון</t>
  </si>
  <si>
    <t>כפר קאסם</t>
  </si>
  <si>
    <t>כפר קיש</t>
  </si>
  <si>
    <t>כפר קרע</t>
  </si>
  <si>
    <t>כפר ראש הנקרה</t>
  </si>
  <si>
    <t>כפר רוזנואלד זרעית</t>
  </si>
  <si>
    <t>כפר רופין</t>
  </si>
  <si>
    <t>כפר רות</t>
  </si>
  <si>
    <t>כפר שמאי</t>
  </si>
  <si>
    <t>כפר שמואל</t>
  </si>
  <si>
    <t>כפר שמריהו</t>
  </si>
  <si>
    <t>כפר תבור</t>
  </si>
  <si>
    <t>כרכום</t>
  </si>
  <si>
    <t>כרם בן זמרה</t>
  </si>
  <si>
    <t>כרם בן שמן</t>
  </si>
  <si>
    <t>כרם מהרל</t>
  </si>
  <si>
    <t>כרמי יוסף</t>
  </si>
  <si>
    <t>כרמיאל</t>
  </si>
  <si>
    <t>כרמיה</t>
  </si>
  <si>
    <t>כרמים</t>
  </si>
  <si>
    <t>לבון</t>
  </si>
  <si>
    <t>לביא</t>
  </si>
  <si>
    <t>לבנים</t>
  </si>
  <si>
    <t>להב</t>
  </si>
  <si>
    <t>להבות הבשן</t>
  </si>
  <si>
    <t>להבות חביבה</t>
  </si>
  <si>
    <t>להבים</t>
  </si>
  <si>
    <t>לוד</t>
  </si>
  <si>
    <t>לוזית</t>
  </si>
  <si>
    <t>לוחמי הגיטאות</t>
  </si>
  <si>
    <t>לוטם</t>
  </si>
  <si>
    <t>לוטן</t>
  </si>
  <si>
    <t>לימן</t>
  </si>
  <si>
    <t>לכיש</t>
  </si>
  <si>
    <t>לפיד</t>
  </si>
  <si>
    <t>לקיה</t>
  </si>
  <si>
    <t>מאור</t>
  </si>
  <si>
    <t>מבוא ביתר</t>
  </si>
  <si>
    <t>מבוא חמה</t>
  </si>
  <si>
    <t>מבועים</t>
  </si>
  <si>
    <t>מבשרת ציון</t>
  </si>
  <si>
    <t>מגאר</t>
  </si>
  <si>
    <t>מגד אלכרום</t>
  </si>
  <si>
    <t>מגדים</t>
  </si>
  <si>
    <t>מגדל</t>
  </si>
  <si>
    <t>מגדל העמק</t>
  </si>
  <si>
    <t>מגדל שמס</t>
  </si>
  <si>
    <t>מגידו</t>
  </si>
  <si>
    <t>מגל</t>
  </si>
  <si>
    <t>מגן</t>
  </si>
  <si>
    <t>מגשימים</t>
  </si>
  <si>
    <t>מדרך עוז</t>
  </si>
  <si>
    <t>מדרשת בן גוריון</t>
  </si>
  <si>
    <t>מודיעין עילית</t>
  </si>
  <si>
    <t>מודיעיןמכביםרעות</t>
  </si>
  <si>
    <t>מולדת</t>
  </si>
  <si>
    <t>מוצא עילית</t>
  </si>
  <si>
    <t>מוקייבלה</t>
  </si>
  <si>
    <t>מורן</t>
  </si>
  <si>
    <t>מורשת</t>
  </si>
  <si>
    <t>מזור</t>
  </si>
  <si>
    <t>מזכרת בתיה</t>
  </si>
  <si>
    <t>מזרע</t>
  </si>
  <si>
    <t>מזרעה</t>
  </si>
  <si>
    <t>מחנה יפה</t>
  </si>
  <si>
    <t>מחנה מרים</t>
  </si>
  <si>
    <t>מחנה תל נוף</t>
  </si>
  <si>
    <t>מחניים</t>
  </si>
  <si>
    <t>מחסיה</t>
  </si>
  <si>
    <t>מטולה</t>
  </si>
  <si>
    <t>מטע</t>
  </si>
  <si>
    <t>מי עמי</t>
  </si>
  <si>
    <t>מיטב</t>
  </si>
  <si>
    <t>מייסר</t>
  </si>
  <si>
    <t>מיצר</t>
  </si>
  <si>
    <t>מישר</t>
  </si>
  <si>
    <t>מיתר</t>
  </si>
  <si>
    <t>מכחול</t>
  </si>
  <si>
    <t>מכמורת</t>
  </si>
  <si>
    <t>מכמנים</t>
  </si>
  <si>
    <t>מלאה</t>
  </si>
  <si>
    <t>מלכיה</t>
  </si>
  <si>
    <t>מנוף</t>
  </si>
  <si>
    <t>מנות</t>
  </si>
  <si>
    <t>מנחמיה</t>
  </si>
  <si>
    <t>מנרה</t>
  </si>
  <si>
    <t>מנשית זבדה</t>
  </si>
  <si>
    <t>מסד</t>
  </si>
  <si>
    <t>מסדה</t>
  </si>
  <si>
    <t>מסילות</t>
  </si>
  <si>
    <t>מסילת ציון</t>
  </si>
  <si>
    <t>מסלול</t>
  </si>
  <si>
    <t>מסעודין אלעזאזמה</t>
  </si>
  <si>
    <t>מעברות</t>
  </si>
  <si>
    <t>מעגלים</t>
  </si>
  <si>
    <t>מעגן</t>
  </si>
  <si>
    <t>מעגן מיכאל</t>
  </si>
  <si>
    <t>מעוז חיים</t>
  </si>
  <si>
    <t>מעונה</t>
  </si>
  <si>
    <t>מעיליא</t>
  </si>
  <si>
    <t>מעין ברוך</t>
  </si>
  <si>
    <t>מעין צבי</t>
  </si>
  <si>
    <t>מעלה אדומים</t>
  </si>
  <si>
    <t>מעלה אפרים</t>
  </si>
  <si>
    <t>מעלה גלבוע</t>
  </si>
  <si>
    <t>מעלה גמלא</t>
  </si>
  <si>
    <t>מעלה החמישה</t>
  </si>
  <si>
    <t>מעלה עירון</t>
  </si>
  <si>
    <t>מעלה שומרון</t>
  </si>
  <si>
    <t>מעלותתרשיחא</t>
  </si>
  <si>
    <t>מענית</t>
  </si>
  <si>
    <t>מעש</t>
  </si>
  <si>
    <t>מפלסים</t>
  </si>
  <si>
    <t>מצובה</t>
  </si>
  <si>
    <t>מצליח</t>
  </si>
  <si>
    <t>מצפה</t>
  </si>
  <si>
    <t>מצפה אביב</t>
  </si>
  <si>
    <t>מצפה נטופה</t>
  </si>
  <si>
    <t>מצפה רמון</t>
  </si>
  <si>
    <t>מצפה שלם</t>
  </si>
  <si>
    <t>מצר</t>
  </si>
  <si>
    <t>מקווה ישראל</t>
  </si>
  <si>
    <t>מרגליות</t>
  </si>
  <si>
    <t>מרום גולן</t>
  </si>
  <si>
    <t>מרחביה מושב</t>
  </si>
  <si>
    <t>מרחביה קיבוץ</t>
  </si>
  <si>
    <t>מרכז שפירא</t>
  </si>
  <si>
    <t>משאבי שדה</t>
  </si>
  <si>
    <t>משגב דב</t>
  </si>
  <si>
    <t>משגב עם</t>
  </si>
  <si>
    <t>משהד</t>
  </si>
  <si>
    <t>משמר איילון</t>
  </si>
  <si>
    <t>משמר דוד</t>
  </si>
  <si>
    <t>משמר הירדן</t>
  </si>
  <si>
    <t>משמר הנגב</t>
  </si>
  <si>
    <t>משמר העמק</t>
  </si>
  <si>
    <t>משמר השבעה</t>
  </si>
  <si>
    <t>משמר השרון</t>
  </si>
  <si>
    <t>משמרות</t>
  </si>
  <si>
    <t>משמרת</t>
  </si>
  <si>
    <t>משען</t>
  </si>
  <si>
    <t>מתן</t>
  </si>
  <si>
    <t>מתת</t>
  </si>
  <si>
    <t>נאות גולן</t>
  </si>
  <si>
    <t>נאות הכיכר</t>
  </si>
  <si>
    <t>נאות מרדכי</t>
  </si>
  <si>
    <t>נאעורה</t>
  </si>
  <si>
    <t>נבטים</t>
  </si>
  <si>
    <t>נגבה</t>
  </si>
  <si>
    <t>נהורה</t>
  </si>
  <si>
    <t>נהלל</t>
  </si>
  <si>
    <t>נהריה</t>
  </si>
  <si>
    <t>נוב</t>
  </si>
  <si>
    <t>נוגה</t>
  </si>
  <si>
    <t>נווה אור</t>
  </si>
  <si>
    <t>נווה אטיב</t>
  </si>
  <si>
    <t>נווה אילן</t>
  </si>
  <si>
    <t>נווה איתן</t>
  </si>
  <si>
    <t>נווה דניאל</t>
  </si>
  <si>
    <t>נווה זיו</t>
  </si>
  <si>
    <t>נווה ימין</t>
  </si>
  <si>
    <t>נווה ירק</t>
  </si>
  <si>
    <t>נווה מבטח</t>
  </si>
  <si>
    <t>נווה מיכאל</t>
  </si>
  <si>
    <t>נווה שלום</t>
  </si>
  <si>
    <t>נוף איילון</t>
  </si>
  <si>
    <t>נוף הגליל</t>
  </si>
  <si>
    <t>נופית</t>
  </si>
  <si>
    <t>נופך</t>
  </si>
  <si>
    <t>נורדיה</t>
  </si>
  <si>
    <t>נחושה</t>
  </si>
  <si>
    <t>נחל עוז</t>
  </si>
  <si>
    <t>נחלה</t>
  </si>
  <si>
    <t>נחלים</t>
  </si>
  <si>
    <t>נחף</t>
  </si>
  <si>
    <t>נחשולים</t>
  </si>
  <si>
    <t>נחשון</t>
  </si>
  <si>
    <t>נחשונים</t>
  </si>
  <si>
    <t>נטועה</t>
  </si>
  <si>
    <t>נטעים</t>
  </si>
  <si>
    <t>נטף</t>
  </si>
  <si>
    <t>ניין</t>
  </si>
  <si>
    <t>נילי</t>
  </si>
  <si>
    <t>ניצן</t>
  </si>
  <si>
    <t>ניצנה קהילת חינוך</t>
  </si>
  <si>
    <t>ניצני סיני</t>
  </si>
  <si>
    <t>ניצני עוז</t>
  </si>
  <si>
    <t>ניצנים</t>
  </si>
  <si>
    <t>ניר אליהו</t>
  </si>
  <si>
    <t>ניר בנים</t>
  </si>
  <si>
    <t>ניר דוד תל עמל</t>
  </si>
  <si>
    <t>ניר חן</t>
  </si>
  <si>
    <t>ניר יפה</t>
  </si>
  <si>
    <t>ניר יצחק</t>
  </si>
  <si>
    <t>ניר ישראל</t>
  </si>
  <si>
    <t>ניר משה</t>
  </si>
  <si>
    <t>ניר עוז</t>
  </si>
  <si>
    <t>ניר עם</t>
  </si>
  <si>
    <t>ניר עציון</t>
  </si>
  <si>
    <t>ניר עקיבא</t>
  </si>
  <si>
    <t>ניר צבי</t>
  </si>
  <si>
    <t>נירים</t>
  </si>
  <si>
    <t>נירית</t>
  </si>
  <si>
    <t>נס הרים</t>
  </si>
  <si>
    <t>נס עמים</t>
  </si>
  <si>
    <t>נס ציונה</t>
  </si>
  <si>
    <t>נעורים</t>
  </si>
  <si>
    <t>נעלה</t>
  </si>
  <si>
    <t>נעמה</t>
  </si>
  <si>
    <t>נען</t>
  </si>
  <si>
    <t>נערן</t>
  </si>
  <si>
    <t>נצאצרה שבט</t>
  </si>
  <si>
    <t>נצר סרני</t>
  </si>
  <si>
    <t>נצרת</t>
  </si>
  <si>
    <t>נשר</t>
  </si>
  <si>
    <t>נתיב הגדוד</t>
  </si>
  <si>
    <t>נתיב הלה</t>
  </si>
  <si>
    <t>נתיב העשרה</t>
  </si>
  <si>
    <t>נתיב השיירה</t>
  </si>
  <si>
    <t>נתיבות</t>
  </si>
  <si>
    <t>נתניה</t>
  </si>
  <si>
    <t>סאגור</t>
  </si>
  <si>
    <t>סאסא</t>
  </si>
  <si>
    <t>סביון</t>
  </si>
  <si>
    <t>סגולה</t>
  </si>
  <si>
    <t>סולם</t>
  </si>
  <si>
    <t>סופה</t>
  </si>
  <si>
    <t>סחנין</t>
  </si>
  <si>
    <t>סלמה</t>
  </si>
  <si>
    <t>סלעית</t>
  </si>
  <si>
    <t>סמר</t>
  </si>
  <si>
    <t>סעד</t>
  </si>
  <si>
    <t>סער</t>
  </si>
  <si>
    <t>סתריה</t>
  </si>
  <si>
    <t>עבדון</t>
  </si>
  <si>
    <t>עברון</t>
  </si>
  <si>
    <t>עדי</t>
  </si>
  <si>
    <t>עדנים</t>
  </si>
  <si>
    <t>עוזייר</t>
  </si>
  <si>
    <t>עולש</t>
  </si>
  <si>
    <t>עומר</t>
  </si>
  <si>
    <t>עופר</t>
  </si>
  <si>
    <t>עוצם</t>
  </si>
  <si>
    <t>עזר</t>
  </si>
  <si>
    <t>עזריאל</t>
  </si>
  <si>
    <t>עזריה</t>
  </si>
  <si>
    <t>עזריקם</t>
  </si>
  <si>
    <t>עטאוונה שבט</t>
  </si>
  <si>
    <t>עידן</t>
  </si>
  <si>
    <t>עיילבון</t>
  </si>
  <si>
    <t>עילוט</t>
  </si>
  <si>
    <t>עין איילה</t>
  </si>
  <si>
    <t>עין אלאסד</t>
  </si>
  <si>
    <t>עין גב</t>
  </si>
  <si>
    <t>עין גדי</t>
  </si>
  <si>
    <t>עין דור</t>
  </si>
  <si>
    <t>עין הבשור</t>
  </si>
  <si>
    <t>עין הוד</t>
  </si>
  <si>
    <t>עין החורש</t>
  </si>
  <si>
    <t>עין המפרץ</t>
  </si>
  <si>
    <t>עין העמק</t>
  </si>
  <si>
    <t>עין השופט</t>
  </si>
  <si>
    <t>עין השלושה</t>
  </si>
  <si>
    <t>עין ורד</t>
  </si>
  <si>
    <t>עין זיוון</t>
  </si>
  <si>
    <t>עין חרוד איחוד</t>
  </si>
  <si>
    <t>עין חרוד מאוחד</t>
  </si>
  <si>
    <t>עין יהב</t>
  </si>
  <si>
    <t>עין יעקב</t>
  </si>
  <si>
    <t>עין כרםביס חקלאי</t>
  </si>
  <si>
    <t>עין כרמל</t>
  </si>
  <si>
    <t>עין מאהל</t>
  </si>
  <si>
    <t>עין נקובא</t>
  </si>
  <si>
    <t>עין עירון</t>
  </si>
  <si>
    <t>עין צורים</t>
  </si>
  <si>
    <t>עין קנייא</t>
  </si>
  <si>
    <t>עין ראפה</t>
  </si>
  <si>
    <t>עין שמר</t>
  </si>
  <si>
    <t>עין שריד</t>
  </si>
  <si>
    <t>עין תמר</t>
  </si>
  <si>
    <t>עינת</t>
  </si>
  <si>
    <t>עכו</t>
  </si>
  <si>
    <t>עלומים</t>
  </si>
  <si>
    <t>עלמה</t>
  </si>
  <si>
    <t>עלמון</t>
  </si>
  <si>
    <t>עמוקה</t>
  </si>
  <si>
    <t>עמינדב</t>
  </si>
  <si>
    <t>עמיעד</t>
  </si>
  <si>
    <t>עמיקם</t>
  </si>
  <si>
    <t>עמיר</t>
  </si>
  <si>
    <t>עספיא</t>
  </si>
  <si>
    <t>עפולה</t>
  </si>
  <si>
    <t>עץ אפרים</t>
  </si>
  <si>
    <t>עצמון שגב</t>
  </si>
  <si>
    <t>עראבה</t>
  </si>
  <si>
    <t>עראמשה</t>
  </si>
  <si>
    <t>ערב אל נעים</t>
  </si>
  <si>
    <t>ערד</t>
  </si>
  <si>
    <t>ערוגות</t>
  </si>
  <si>
    <t>ערערה</t>
  </si>
  <si>
    <t>ערערהבנגב</t>
  </si>
  <si>
    <t>עשרת</t>
  </si>
  <si>
    <t>עתלית</t>
  </si>
  <si>
    <t>פארן</t>
  </si>
  <si>
    <t>פדיה</t>
  </si>
  <si>
    <t>פוריה  נווה עובד</t>
  </si>
  <si>
    <t>פוריה עילית</t>
  </si>
  <si>
    <t>פוריידיס</t>
  </si>
  <si>
    <t>פורת</t>
  </si>
  <si>
    <t>פטיש</t>
  </si>
  <si>
    <t>פלך</t>
  </si>
  <si>
    <t>פלמחים</t>
  </si>
  <si>
    <t>פני חבר</t>
  </si>
  <si>
    <t>פסגות</t>
  </si>
  <si>
    <t>פסוטה</t>
  </si>
  <si>
    <t>פעמי תשז</t>
  </si>
  <si>
    <t>פקיעין בוקייעה</t>
  </si>
  <si>
    <t>פקיעין חדשה</t>
  </si>
  <si>
    <t>פרדס חנהכרכור</t>
  </si>
  <si>
    <t>פרדסיה</t>
  </si>
  <si>
    <t>פרוד</t>
  </si>
  <si>
    <t>פרי גן</t>
  </si>
  <si>
    <t>פתח תקווה</t>
  </si>
  <si>
    <t>פתחיה</t>
  </si>
  <si>
    <t>צאלים</t>
  </si>
  <si>
    <t>צביה</t>
  </si>
  <si>
    <t>צבעון</t>
  </si>
  <si>
    <t>צובה</t>
  </si>
  <si>
    <t>צוחר</t>
  </si>
  <si>
    <t>צופים</t>
  </si>
  <si>
    <t>צופית</t>
  </si>
  <si>
    <t>צופר</t>
  </si>
  <si>
    <t>צוקי ים</t>
  </si>
  <si>
    <t>צוקים</t>
  </si>
  <si>
    <t>צור הדסה</t>
  </si>
  <si>
    <t>צור יצחק</t>
  </si>
  <si>
    <t>צור משה</t>
  </si>
  <si>
    <t>צור נתן</t>
  </si>
  <si>
    <t>צוריאל</t>
  </si>
  <si>
    <t>צורית</t>
  </si>
  <si>
    <t>ציפורי</t>
  </si>
  <si>
    <t>צלפון</t>
  </si>
  <si>
    <t>צפרירים</t>
  </si>
  <si>
    <t>צפת</t>
  </si>
  <si>
    <t>צרופה</t>
  </si>
  <si>
    <t>צרעה</t>
  </si>
  <si>
    <t>קבועה שבט</t>
  </si>
  <si>
    <t>קדומים</t>
  </si>
  <si>
    <t>קדימהצורן</t>
  </si>
  <si>
    <t>קדמת צבי</t>
  </si>
  <si>
    <t>קדר</t>
  </si>
  <si>
    <t>קדרון</t>
  </si>
  <si>
    <t>קדרים</t>
  </si>
  <si>
    <t>קורנית</t>
  </si>
  <si>
    <t>קטורה</t>
  </si>
  <si>
    <t>קיסריה</t>
  </si>
  <si>
    <t>קלחים</t>
  </si>
  <si>
    <t>קלנסווה</t>
  </si>
  <si>
    <t>קלע</t>
  </si>
  <si>
    <t>קציר</t>
  </si>
  <si>
    <t>קצרין</t>
  </si>
  <si>
    <t>קרית אונו</t>
  </si>
  <si>
    <t>קרית ארבע</t>
  </si>
  <si>
    <t>קרית אתא</t>
  </si>
  <si>
    <t>קרית ביאליק</t>
  </si>
  <si>
    <t>קרית גת</t>
  </si>
  <si>
    <t>קרית טבעון</t>
  </si>
  <si>
    <t>קרית ים</t>
  </si>
  <si>
    <t>קרית יערים</t>
  </si>
  <si>
    <t>קרית מוצקין</t>
  </si>
  <si>
    <t>קרית מלאכי</t>
  </si>
  <si>
    <t>קרית ענבים</t>
  </si>
  <si>
    <t>קרית עקרון</t>
  </si>
  <si>
    <t>קרית שמונה</t>
  </si>
  <si>
    <t>קרני שומרון</t>
  </si>
  <si>
    <t>ראמה</t>
  </si>
  <si>
    <t>ראס עלי</t>
  </si>
  <si>
    <t>ראש העין</t>
  </si>
  <si>
    <t>ראש פינה</t>
  </si>
  <si>
    <t>ראשון לציון</t>
  </si>
  <si>
    <t>רבדים</t>
  </si>
  <si>
    <t>רביבים</t>
  </si>
  <si>
    <t>רביד</t>
  </si>
  <si>
    <t>רגבה</t>
  </si>
  <si>
    <t>רגבים</t>
  </si>
  <si>
    <t>רהט</t>
  </si>
  <si>
    <t>רוחמה</t>
  </si>
  <si>
    <t>רומאנה</t>
  </si>
  <si>
    <t>רומת הייב</t>
  </si>
  <si>
    <t>רועי</t>
  </si>
  <si>
    <t>רחוב</t>
  </si>
  <si>
    <t>רחובות</t>
  </si>
  <si>
    <t>ריחאניה</t>
  </si>
  <si>
    <t>ריינה</t>
  </si>
  <si>
    <t>רינתיה</t>
  </si>
  <si>
    <t>רכסים</t>
  </si>
  <si>
    <t>רםאון</t>
  </si>
  <si>
    <t>רמות</t>
  </si>
  <si>
    <t>רמות השבים</t>
  </si>
  <si>
    <t>רמות מאיר</t>
  </si>
  <si>
    <t>רמות מנשה</t>
  </si>
  <si>
    <t>רמות נפתלי</t>
  </si>
  <si>
    <t>רמלה</t>
  </si>
  <si>
    <t>רמת גן</t>
  </si>
  <si>
    <t>רמת דוד</t>
  </si>
  <si>
    <t>רמת הכובש</t>
  </si>
  <si>
    <t>רמת השופט</t>
  </si>
  <si>
    <t>רמת השרון</t>
  </si>
  <si>
    <t>רמת יוחנן</t>
  </si>
  <si>
    <t>רמת ישי</t>
  </si>
  <si>
    <t>רמת צבי</t>
  </si>
  <si>
    <t>רמת רזיאל</t>
  </si>
  <si>
    <t>רמת רחל</t>
  </si>
  <si>
    <t>רנן</t>
  </si>
  <si>
    <t>רעים</t>
  </si>
  <si>
    <t>רעננה</t>
  </si>
  <si>
    <t>רקפת</t>
  </si>
  <si>
    <t>רשפון</t>
  </si>
  <si>
    <t>רשפים</t>
  </si>
  <si>
    <t>רתמים</t>
  </si>
  <si>
    <t>שאר ישוב</t>
  </si>
  <si>
    <t>שבי ציון</t>
  </si>
  <si>
    <t>שבלי  אום אלגנם</t>
  </si>
  <si>
    <t>שגבשלום</t>
  </si>
  <si>
    <t>שדה אילן</t>
  </si>
  <si>
    <t>שדה אליהו</t>
  </si>
  <si>
    <t>שדה אליעזר</t>
  </si>
  <si>
    <t>שדה בוקר</t>
  </si>
  <si>
    <t>שדה דוד</t>
  </si>
  <si>
    <t>שדה ורבורג</t>
  </si>
  <si>
    <t>שדה יואב</t>
  </si>
  <si>
    <t>שדה יעקב</t>
  </si>
  <si>
    <t>שדה יצחק</t>
  </si>
  <si>
    <t>שדה משה</t>
  </si>
  <si>
    <t>שדה נחום</t>
  </si>
  <si>
    <t>שדה נחמיה</t>
  </si>
  <si>
    <t>שדה ניצן</t>
  </si>
  <si>
    <t>שדה עוזיהו</t>
  </si>
  <si>
    <t>שדה צבי</t>
  </si>
  <si>
    <t>שדות ים</t>
  </si>
  <si>
    <t>שדי חמד</t>
  </si>
  <si>
    <t>שדמה</t>
  </si>
  <si>
    <t>שדמות דבורה</t>
  </si>
  <si>
    <t>שדמות מחולה</t>
  </si>
  <si>
    <t>שדרות</t>
  </si>
  <si>
    <t>שואבה</t>
  </si>
  <si>
    <t>שובל</t>
  </si>
  <si>
    <t>שוהם</t>
  </si>
  <si>
    <t>שומרה</t>
  </si>
  <si>
    <t>שוקדה</t>
  </si>
  <si>
    <t>שורש</t>
  </si>
  <si>
    <t>שורשים</t>
  </si>
  <si>
    <t>שושנת העמקים</t>
  </si>
  <si>
    <t>שזור</t>
  </si>
  <si>
    <t>שחר</t>
  </si>
  <si>
    <t>שחרות</t>
  </si>
  <si>
    <t>שיבולים</t>
  </si>
  <si>
    <t>שייח דנון</t>
  </si>
  <si>
    <t>שילה</t>
  </si>
  <si>
    <t>שילת</t>
  </si>
  <si>
    <t>שכניה</t>
  </si>
  <si>
    <t>שלומי</t>
  </si>
  <si>
    <t>שמיר</t>
  </si>
  <si>
    <t>שמעה</t>
  </si>
  <si>
    <t>שמרת</t>
  </si>
  <si>
    <t>שמשית</t>
  </si>
  <si>
    <t>שני</t>
  </si>
  <si>
    <t>שניר</t>
  </si>
  <si>
    <t>שעב</t>
  </si>
  <si>
    <t>שעל</t>
  </si>
  <si>
    <t>שעלבים</t>
  </si>
  <si>
    <t>שער אפרים</t>
  </si>
  <si>
    <t>שער הגולן</t>
  </si>
  <si>
    <t>שער העמקים</t>
  </si>
  <si>
    <t>שערי תקווה</t>
  </si>
  <si>
    <t>שפיים</t>
  </si>
  <si>
    <t>שפיר</t>
  </si>
  <si>
    <t>שפר</t>
  </si>
  <si>
    <t>שפרעם</t>
  </si>
  <si>
    <t>שקד</t>
  </si>
  <si>
    <t>שקף</t>
  </si>
  <si>
    <t>שרונה</t>
  </si>
  <si>
    <t>שריגים ליאון</t>
  </si>
  <si>
    <t>שריד</t>
  </si>
  <si>
    <t>שתולים</t>
  </si>
  <si>
    <t>תאשור</t>
  </si>
  <si>
    <t>תדהר</t>
  </si>
  <si>
    <t>תובל</t>
  </si>
  <si>
    <t>תומר</t>
  </si>
  <si>
    <t>תימורים</t>
  </si>
  <si>
    <t>תל אביב  יפו</t>
  </si>
  <si>
    <t>תל יוסף</t>
  </si>
  <si>
    <t>תל יצחק</t>
  </si>
  <si>
    <t>תל מונד</t>
  </si>
  <si>
    <t>תל עדשים</t>
  </si>
  <si>
    <t>תל קציר</t>
  </si>
  <si>
    <t>תל שבע</t>
  </si>
  <si>
    <t>תלמי אליהו</t>
  </si>
  <si>
    <t>תלמי אלעזר</t>
  </si>
  <si>
    <t>תלמי בילו</t>
  </si>
  <si>
    <t>תלמי יוסף</t>
  </si>
  <si>
    <t>תלמי יחיאל</t>
  </si>
  <si>
    <t>תלמי יפה</t>
  </si>
  <si>
    <t>תמרת</t>
  </si>
  <si>
    <t>תנובות</t>
  </si>
  <si>
    <t>תעוז</t>
  </si>
  <si>
    <t>תקומה</t>
  </si>
  <si>
    <t>תקוע</t>
  </si>
  <si>
    <t>תרום</t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</si>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</sst>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00000000"/>
  </numFmts>
  <fonts count="14">
    <font>
      <sz val="11.0"/>
      <color theme="1"/>
      <name val="Arial"/>
      <scheme val="minor"/>
    </font>
    <font>
      <sz val="11.0"/>
      <color theme="1"/>
      <name val="Arial"/>
    </font>
    <font>
      <color theme="1"/>
      <name val="Arial"/>
    </font>
    <font>
      <b/>
      <u/>
      <color theme="1"/>
      <name val="Arial"/>
      <scheme val="minor"/>
    </font>
    <font>
      <sz val="9.0"/>
      <color theme="1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i/>
      <color theme="1"/>
      <name val="Arial"/>
      <scheme val="minor"/>
    </font>
    <font>
      <b/>
      <u/>
      <color theme="1"/>
      <name val="Arial"/>
    </font>
    <font>
      <b/>
      <u/>
      <color theme="1"/>
      <name val="Arial"/>
      <scheme val="minor"/>
    </font>
    <font>
      <b/>
      <i/>
      <u/>
      <color theme="1"/>
      <name val="Arial"/>
      <scheme val="minor"/>
    </font>
    <font>
      <b/>
      <u/>
      <sz val="11.0"/>
      <color theme="1"/>
      <name val="Arial"/>
    </font>
    <font>
      <b/>
      <u/>
      <color theme="1"/>
      <name val="Arial"/>
      <scheme val="minor"/>
    </font>
    <font>
      <sz val="16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83CAEB"/>
        <bgColor rgb="FF83CAEB"/>
      </patternFill>
    </fill>
    <fill>
      <patternFill patternType="solid">
        <fgColor rgb="FFFF9900"/>
        <bgColor rgb="FFFF990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" numFmtId="0" xfId="0" applyAlignment="1" applyFont="1">
      <alignment horizontal="right" readingOrder="0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 shrinkToFit="0" wrapText="0"/>
    </xf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7" numFmtId="0" xfId="0" applyFont="1"/>
    <xf borderId="0" fillId="0" fontId="2" numFmtId="0" xfId="0" applyAlignment="1" applyFont="1">
      <alignment readingOrder="0"/>
    </xf>
    <xf borderId="0" fillId="0" fontId="2" numFmtId="2" xfId="0" applyAlignment="1" applyFont="1" applyNumberFormat="1">
      <alignment readingOrder="0"/>
    </xf>
    <xf borderId="0" fillId="0" fontId="8" numFmtId="0" xfId="0" applyAlignment="1" applyFont="1">
      <alignment readingOrder="0"/>
    </xf>
    <xf borderId="0" fillId="0" fontId="9" numFmtId="9" xfId="0" applyAlignment="1" applyFont="1" applyNumberFormat="1">
      <alignment readingOrder="0"/>
    </xf>
    <xf borderId="0" fillId="0" fontId="10" numFmtId="9" xfId="0" applyAlignment="1" applyFont="1" applyNumberFormat="1">
      <alignment readingOrder="0"/>
    </xf>
    <xf borderId="0" fillId="0" fontId="2" numFmtId="0" xfId="0" applyFont="1"/>
    <xf borderId="0" fillId="0" fontId="1" numFmtId="2" xfId="0" applyFont="1" applyNumberFormat="1"/>
    <xf borderId="0" fillId="0" fontId="11" numFmtId="1" xfId="0" applyFont="1" applyNumberFormat="1"/>
    <xf borderId="0" fillId="0" fontId="2" numFmtId="1" xfId="0" applyAlignment="1" applyFont="1" applyNumberFormat="1">
      <alignment readingOrder="0"/>
    </xf>
    <xf borderId="0" fillId="0" fontId="5" numFmtId="1" xfId="0" applyFont="1" applyNumberFormat="1"/>
    <xf borderId="0" fillId="0" fontId="7" numFmtId="1" xfId="0" applyFont="1" applyNumberFormat="1"/>
    <xf borderId="0" fillId="0" fontId="5" numFmtId="0" xfId="0" applyFont="1"/>
    <xf borderId="0" fillId="0" fontId="2" numFmtId="0" xfId="0" applyAlignment="1" applyFont="1">
      <alignment readingOrder="0"/>
    </xf>
    <xf borderId="0" fillId="0" fontId="12" numFmtId="1" xfId="0" applyFont="1" applyNumberFormat="1"/>
    <xf borderId="0" fillId="0" fontId="5" numFmtId="0" xfId="0" applyAlignment="1" applyFont="1">
      <alignment readingOrder="0"/>
    </xf>
    <xf borderId="0" fillId="2" fontId="2" numFmtId="0" xfId="0" applyFill="1" applyFont="1"/>
    <xf borderId="0" fillId="2" fontId="2" numFmtId="0" xfId="0" applyAlignment="1" applyFont="1">
      <alignment readingOrder="0"/>
    </xf>
    <xf borderId="0" fillId="2" fontId="2" numFmtId="1" xfId="0" applyAlignment="1" applyFont="1" applyNumberFormat="1">
      <alignment horizontal="center" readingOrder="0"/>
    </xf>
    <xf borderId="1" fillId="3" fontId="13" numFmtId="0" xfId="0" applyAlignment="1" applyBorder="1" applyFill="1" applyFont="1">
      <alignment readingOrder="0"/>
    </xf>
    <xf borderId="0" fillId="4" fontId="2" numFmtId="0" xfId="0" applyFill="1" applyFont="1"/>
    <xf borderId="0" fillId="4" fontId="2" numFmtId="0" xfId="0" applyAlignment="1" applyFont="1">
      <alignment readingOrder="0"/>
    </xf>
    <xf borderId="0" fillId="4" fontId="1" numFmtId="164" xfId="0" applyFont="1" applyNumberFormat="1"/>
    <xf borderId="0" fillId="4" fontId="2" numFmtId="1" xfId="0" applyAlignment="1" applyFont="1" applyNumberFormat="1">
      <alignment horizontal="center"/>
    </xf>
    <xf borderId="1" fillId="3" fontId="13" numFmtId="0" xfId="0" applyBorder="1" applyFont="1"/>
    <xf borderId="0" fillId="5" fontId="2" numFmtId="0" xfId="0" applyAlignment="1" applyFill="1" applyFont="1">
      <alignment readingOrder="0"/>
    </xf>
    <xf borderId="0" fillId="5" fontId="2" numFmtId="0" xfId="0" applyFont="1"/>
    <xf borderId="0" fillId="5" fontId="1" numFmtId="164" xfId="0" applyFont="1" applyNumberFormat="1"/>
    <xf borderId="0" fillId="5" fontId="2" numFmtId="1" xfId="0" applyAlignment="1" applyFont="1" applyNumberFormat="1">
      <alignment horizontal="center"/>
    </xf>
    <xf borderId="0" fillId="6" fontId="5" numFmtId="0" xfId="0" applyAlignment="1" applyFill="1" applyFont="1">
      <alignment readingOrder="0"/>
    </xf>
    <xf borderId="0" fillId="6" fontId="5" numFmtId="0" xfId="0" applyFont="1"/>
    <xf borderId="0" fillId="4" fontId="2" numFmtId="0" xfId="0" applyAlignment="1" applyFont="1">
      <alignment readingOrder="0"/>
    </xf>
    <xf borderId="0" fillId="5" fontId="2" numFmtId="0" xfId="0" applyAlignment="1" applyFont="1">
      <alignment readingOrder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C1E4F5"/>
          <bgColor rgb="FFC1E4F5"/>
        </patternFill>
      </fill>
      <border/>
    </dxf>
    <dxf>
      <font/>
      <fill>
        <patternFill patternType="solid">
          <fgColor rgb="FF83CAEB"/>
          <bgColor rgb="FF83CAEB"/>
        </patternFill>
      </fill>
      <border/>
    </dxf>
  </dxfs>
  <tableStyles count="2">
    <tableStyle count="3" pivot="0" name="סיכום-style">
      <tableStyleElement dxfId="1" type="headerRow"/>
      <tableStyleElement dxfId="2" type="firstRowStripe"/>
      <tableStyleElement dxfId="3" type="secondRowStripe"/>
    </tableStyle>
    <tableStyle count="2" pivot="0" name="סיכום-style 2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21:E35" displayName="Table_1" name="Table_1" id="1">
  <tableColumns count="5">
    <tableColumn name="Column1" id="1"/>
    <tableColumn name="Column2" id="2"/>
    <tableColumn name="Column3" id="3"/>
    <tableColumn name="Column4" id="4"/>
    <tableColumn name="Column5" id="5"/>
  </tableColumns>
  <tableStyleInfo name="סיכום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headerRowCount="0" ref="G22:H35" displayName="Table_2" name="Table_2" id="2">
  <tableColumns count="2">
    <tableColumn name="Column1" id="1"/>
    <tableColumn name="Column2" id="2"/>
  </tableColumns>
  <tableStyleInfo name="סיכום-style 2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2.63" defaultRowHeight="15.0"/>
  <cols>
    <col customWidth="1" min="1" max="1" width="13.0"/>
    <col customWidth="1" min="2" max="2" width="24.25"/>
    <col customWidth="1" min="3" max="3" width="25.0"/>
    <col customWidth="1" min="4" max="4" width="15.63"/>
    <col customWidth="1" min="5" max="5" width="15.0"/>
    <col customWidth="1" min="6" max="6" width="3.63"/>
    <col customWidth="1" min="7" max="7" width="12.88"/>
    <col customWidth="1" min="8" max="8" width="9.75"/>
    <col customWidth="1" min="9" max="14" width="8.63"/>
    <col customWidth="1" min="15" max="15" width="4.88"/>
    <col customWidth="1" min="16" max="16" width="8.63"/>
    <col customWidth="1" min="17" max="17" width="5.38"/>
    <col customWidth="1" min="18" max="22" width="8.63"/>
  </cols>
  <sheetData>
    <row r="1" ht="14.25" customHeight="1"/>
    <row r="2" ht="14.25" customHeight="1"/>
    <row r="3" ht="14.25" customHeight="1">
      <c r="A3" s="1"/>
      <c r="B3" s="2" t="s">
        <v>0</v>
      </c>
      <c r="C3" s="2" t="s">
        <v>1</v>
      </c>
    </row>
    <row r="4" ht="14.25" customHeight="1">
      <c r="A4" s="3" t="s">
        <v>2</v>
      </c>
      <c r="B4" s="4">
        <v>31.3356236122167</v>
      </c>
      <c r="C4" s="4">
        <v>9.761929856920762</v>
      </c>
    </row>
    <row r="5" ht="14.25" customHeight="1">
      <c r="A5" s="3" t="s">
        <v>3</v>
      </c>
      <c r="B5" s="4">
        <v>66.07314927311576</v>
      </c>
      <c r="C5" s="4">
        <v>82.2731943822297</v>
      </c>
    </row>
    <row r="6" ht="14.25" customHeight="1">
      <c r="A6" s="3" t="s">
        <v>4</v>
      </c>
      <c r="B6" s="4">
        <v>15.6458167497591</v>
      </c>
      <c r="C6" s="4">
        <v>7.497826144238624</v>
      </c>
    </row>
    <row r="7" ht="14.25" customHeight="1">
      <c r="A7" s="3" t="s">
        <v>5</v>
      </c>
      <c r="B7" s="4">
        <v>15.073945284678873</v>
      </c>
      <c r="C7" s="4">
        <v>11.366630655318701</v>
      </c>
    </row>
    <row r="8" ht="14.25" customHeight="1">
      <c r="A8" s="3" t="s">
        <v>6</v>
      </c>
      <c r="B8" s="4">
        <v>42.934349993715685</v>
      </c>
      <c r="C8" s="4">
        <v>49.97628520987589</v>
      </c>
    </row>
    <row r="9" ht="14.25" customHeight="1">
      <c r="A9" s="3" t="s">
        <v>7</v>
      </c>
      <c r="B9" s="4">
        <v>38.242071305877914</v>
      </c>
      <c r="C9" s="4">
        <v>39.2506126320782</v>
      </c>
    </row>
    <row r="10" ht="14.25" customHeight="1">
      <c r="A10" s="3" t="s">
        <v>8</v>
      </c>
      <c r="B10" s="4">
        <v>69.78298211068771</v>
      </c>
      <c r="C10" s="4">
        <v>63.87446971094287</v>
      </c>
    </row>
    <row r="11" ht="14.25" customHeight="1">
      <c r="A11" s="3" t="s">
        <v>9</v>
      </c>
      <c r="B11" s="4">
        <v>79.53412375885038</v>
      </c>
      <c r="C11" s="4">
        <v>92.06740270348608</v>
      </c>
    </row>
    <row r="12" ht="14.25" customHeight="1">
      <c r="A12" s="3" t="s">
        <v>10</v>
      </c>
      <c r="B12" s="4">
        <v>20.514055888390804</v>
      </c>
      <c r="C12" s="4">
        <v>18.11282970145714</v>
      </c>
    </row>
    <row r="13" ht="14.25" customHeight="1">
      <c r="A13" s="3" t="s">
        <v>11</v>
      </c>
      <c r="B13" s="4">
        <v>26.951275713268256</v>
      </c>
      <c r="C13" s="4">
        <v>22.797818239308583</v>
      </c>
    </row>
    <row r="14" ht="14.25" customHeight="1">
      <c r="A14" s="3" t="s">
        <v>12</v>
      </c>
      <c r="B14" s="4">
        <v>71.58657673132508</v>
      </c>
      <c r="C14" s="4">
        <v>77.74498695686526</v>
      </c>
    </row>
    <row r="15" ht="14.25" customHeight="1">
      <c r="A15" s="3" t="s">
        <v>13</v>
      </c>
      <c r="B15" s="4">
        <v>111.9401734467301</v>
      </c>
      <c r="C15" s="4">
        <v>111.82643408605833</v>
      </c>
    </row>
    <row r="16" ht="14.25" customHeight="1">
      <c r="A16" s="3" t="s">
        <v>14</v>
      </c>
      <c r="B16" s="4">
        <v>110.3858561313838</v>
      </c>
      <c r="C16" s="4">
        <v>113.44957972121946</v>
      </c>
    </row>
    <row r="17" ht="14.25" customHeight="1">
      <c r="A17" s="5"/>
      <c r="B17" s="4"/>
      <c r="C17" s="4"/>
    </row>
    <row r="18" ht="14.25" customHeight="1">
      <c r="A18" s="3" t="s">
        <v>15</v>
      </c>
      <c r="B18" s="4">
        <v>700.0000000000002</v>
      </c>
      <c r="C18" s="4">
        <v>699.9999999999997</v>
      </c>
    </row>
    <row r="19" ht="14.25" customHeight="1">
      <c r="H19" s="6"/>
      <c r="I19" s="6" t="s">
        <v>16</v>
      </c>
      <c r="K19" s="7" t="s">
        <v>17</v>
      </c>
      <c r="L19" s="8" t="s">
        <v>18</v>
      </c>
      <c r="N19" s="6" t="s">
        <v>19</v>
      </c>
      <c r="R19" s="6" t="s">
        <v>20</v>
      </c>
    </row>
    <row r="20" ht="14.25" customHeight="1">
      <c r="H20" s="9" t="s">
        <v>21</v>
      </c>
      <c r="I20" s="9" t="s">
        <v>22</v>
      </c>
      <c r="J20" s="9" t="s">
        <v>23</v>
      </c>
      <c r="K20" s="9" t="s">
        <v>24</v>
      </c>
      <c r="L20" s="9" t="s">
        <v>25</v>
      </c>
      <c r="N20" s="10" t="s">
        <v>26</v>
      </c>
      <c r="O20" s="11"/>
      <c r="P20" s="10" t="s">
        <v>27</v>
      </c>
    </row>
    <row r="21" ht="14.25" customHeight="1">
      <c r="A21" s="12"/>
      <c r="B21" s="12" t="s">
        <v>0</v>
      </c>
      <c r="C21" s="12" t="s">
        <v>1</v>
      </c>
      <c r="D21" s="13" t="s">
        <v>28</v>
      </c>
      <c r="E21" s="14" t="s">
        <v>29</v>
      </c>
      <c r="H21" s="15"/>
      <c r="I21" s="15">
        <v>0.5</v>
      </c>
      <c r="J21" s="15">
        <v>0.2</v>
      </c>
      <c r="K21" s="15">
        <v>0.15</v>
      </c>
      <c r="L21" s="15">
        <v>0.3333</v>
      </c>
      <c r="N21" s="16">
        <v>0.5</v>
      </c>
      <c r="O21" s="11"/>
      <c r="P21" s="16">
        <v>0.7</v>
      </c>
      <c r="R21" s="15">
        <v>0.65</v>
      </c>
    </row>
    <row r="22" ht="14.25" customHeight="1">
      <c r="A22" s="12" t="s">
        <v>2</v>
      </c>
      <c r="B22" s="17">
        <v>31.3356236122167</v>
      </c>
      <c r="C22" s="17">
        <v>9.761929856920762</v>
      </c>
      <c r="D22" s="18">
        <f>('סיכום'!$C22+'סיכום'!$B22)/2</f>
        <v>20.54877673</v>
      </c>
      <c r="E22" s="19">
        <f t="shared" ref="E22:E34" si="1">ROUND(D22,0)</f>
        <v>21</v>
      </c>
      <c r="G22" s="12" t="s">
        <v>2</v>
      </c>
      <c r="H22" s="20">
        <f t="shared" ref="H22:H34" si="2">E22</f>
        <v>21</v>
      </c>
      <c r="I22" s="21">
        <f t="shared" ref="I22:I34" si="3">TRUNC(E22*0.5)</f>
        <v>10</v>
      </c>
      <c r="J22" s="21">
        <f t="shared" ref="J22:J34" si="4">TRUNC(E22*0.2)</f>
        <v>4</v>
      </c>
      <c r="K22" s="21">
        <f t="shared" ref="K22:K34" si="5">TRUNC(E22*0.15)</f>
        <v>3</v>
      </c>
      <c r="L22" s="21">
        <f t="shared" ref="L22:L34" si="6">TRUNC(E22/3)</f>
        <v>7</v>
      </c>
      <c r="N22" s="22">
        <f t="shared" ref="N22:N34" si="7">E22*0.5</f>
        <v>10.5</v>
      </c>
      <c r="O22" s="11"/>
      <c r="P22" s="22">
        <f t="shared" ref="P22:P34" si="8">E22*0.7</f>
        <v>14.7</v>
      </c>
      <c r="R22" s="23">
        <f t="shared" ref="R22:R34" si="9">TRUNC(H22*0.65)</f>
        <v>13</v>
      </c>
    </row>
    <row r="23" ht="14.25" customHeight="1">
      <c r="A23" s="12" t="s">
        <v>3</v>
      </c>
      <c r="B23" s="17">
        <v>66.07314927311576</v>
      </c>
      <c r="C23" s="17">
        <v>82.2731943822297</v>
      </c>
      <c r="D23" s="18">
        <f>('סיכום'!$C23+'סיכום'!$B23)/2</f>
        <v>74.17317183</v>
      </c>
      <c r="E23" s="19">
        <f t="shared" si="1"/>
        <v>74</v>
      </c>
      <c r="G23" s="12" t="s">
        <v>3</v>
      </c>
      <c r="H23" s="20">
        <f t="shared" si="2"/>
        <v>74</v>
      </c>
      <c r="I23" s="21">
        <f t="shared" si="3"/>
        <v>37</v>
      </c>
      <c r="J23" s="21">
        <f t="shared" si="4"/>
        <v>14</v>
      </c>
      <c r="K23" s="21">
        <f t="shared" si="5"/>
        <v>11</v>
      </c>
      <c r="L23" s="21">
        <f t="shared" si="6"/>
        <v>24</v>
      </c>
      <c r="N23" s="22">
        <f t="shared" si="7"/>
        <v>37</v>
      </c>
      <c r="O23" s="11"/>
      <c r="P23" s="22">
        <f t="shared" si="8"/>
        <v>51.8</v>
      </c>
      <c r="R23" s="23">
        <f t="shared" si="9"/>
        <v>48</v>
      </c>
    </row>
    <row r="24" ht="14.25" customHeight="1">
      <c r="A24" s="12" t="s">
        <v>4</v>
      </c>
      <c r="B24" s="17">
        <v>15.6458167497591</v>
      </c>
      <c r="C24" s="17">
        <v>7.497826144238624</v>
      </c>
      <c r="D24" s="18">
        <f>('סיכום'!$C24+'סיכום'!$B24)/2</f>
        <v>11.57182145</v>
      </c>
      <c r="E24" s="19">
        <f t="shared" si="1"/>
        <v>12</v>
      </c>
      <c r="G24" s="12" t="s">
        <v>4</v>
      </c>
      <c r="H24" s="20">
        <f t="shared" si="2"/>
        <v>12</v>
      </c>
      <c r="I24" s="21">
        <f t="shared" si="3"/>
        <v>6</v>
      </c>
      <c r="J24" s="21">
        <f t="shared" si="4"/>
        <v>2</v>
      </c>
      <c r="K24" s="21">
        <f t="shared" si="5"/>
        <v>1</v>
      </c>
      <c r="L24" s="21">
        <f t="shared" si="6"/>
        <v>4</v>
      </c>
      <c r="N24" s="22">
        <f t="shared" si="7"/>
        <v>6</v>
      </c>
      <c r="O24" s="11"/>
      <c r="P24" s="22">
        <f t="shared" si="8"/>
        <v>8.4</v>
      </c>
      <c r="R24" s="23">
        <f t="shared" si="9"/>
        <v>7</v>
      </c>
    </row>
    <row r="25" ht="14.25" customHeight="1">
      <c r="A25" s="12" t="s">
        <v>5</v>
      </c>
      <c r="B25" s="17">
        <v>15.073945284678873</v>
      </c>
      <c r="C25" s="17">
        <v>11.366630655318701</v>
      </c>
      <c r="D25" s="18">
        <f>('סיכום'!$C25+'סיכום'!$B25)/2</f>
        <v>13.22028797</v>
      </c>
      <c r="E25" s="19">
        <f t="shared" si="1"/>
        <v>13</v>
      </c>
      <c r="G25" s="12" t="s">
        <v>5</v>
      </c>
      <c r="H25" s="20">
        <f t="shared" si="2"/>
        <v>13</v>
      </c>
      <c r="I25" s="21">
        <f t="shared" si="3"/>
        <v>6</v>
      </c>
      <c r="J25" s="21">
        <f t="shared" si="4"/>
        <v>2</v>
      </c>
      <c r="K25" s="21">
        <f t="shared" si="5"/>
        <v>1</v>
      </c>
      <c r="L25" s="21">
        <f t="shared" si="6"/>
        <v>4</v>
      </c>
      <c r="N25" s="22">
        <f t="shared" si="7"/>
        <v>6.5</v>
      </c>
      <c r="O25" s="11"/>
      <c r="P25" s="22">
        <f t="shared" si="8"/>
        <v>9.1</v>
      </c>
      <c r="R25" s="23">
        <f t="shared" si="9"/>
        <v>8</v>
      </c>
    </row>
    <row r="26" ht="14.25" customHeight="1">
      <c r="A26" s="12" t="s">
        <v>6</v>
      </c>
      <c r="B26" s="17">
        <v>42.934349993715685</v>
      </c>
      <c r="C26" s="17">
        <v>49.97628520987589</v>
      </c>
      <c r="D26" s="18">
        <f>('סיכום'!$C26+'סיכום'!$B26)/2</f>
        <v>46.4553176</v>
      </c>
      <c r="E26" s="19">
        <f t="shared" si="1"/>
        <v>46</v>
      </c>
      <c r="G26" s="12" t="s">
        <v>6</v>
      </c>
      <c r="H26" s="20">
        <f t="shared" si="2"/>
        <v>46</v>
      </c>
      <c r="I26" s="21">
        <f t="shared" si="3"/>
        <v>23</v>
      </c>
      <c r="J26" s="21">
        <f t="shared" si="4"/>
        <v>9</v>
      </c>
      <c r="K26" s="21">
        <f t="shared" si="5"/>
        <v>6</v>
      </c>
      <c r="L26" s="21">
        <f t="shared" si="6"/>
        <v>15</v>
      </c>
      <c r="N26" s="22">
        <f t="shared" si="7"/>
        <v>23</v>
      </c>
      <c r="O26" s="11"/>
      <c r="P26" s="22">
        <f t="shared" si="8"/>
        <v>32.2</v>
      </c>
      <c r="R26" s="23">
        <f t="shared" si="9"/>
        <v>29</v>
      </c>
    </row>
    <row r="27" ht="14.25" customHeight="1">
      <c r="A27" s="12" t="s">
        <v>7</v>
      </c>
      <c r="B27" s="17">
        <v>38.242071305877914</v>
      </c>
      <c r="C27" s="17">
        <v>39.2506126320782</v>
      </c>
      <c r="D27" s="18">
        <f>('סיכום'!$C27+'סיכום'!$B27)/2</f>
        <v>38.74634197</v>
      </c>
      <c r="E27" s="19">
        <f t="shared" si="1"/>
        <v>39</v>
      </c>
      <c r="G27" s="12" t="s">
        <v>7</v>
      </c>
      <c r="H27" s="20">
        <f t="shared" si="2"/>
        <v>39</v>
      </c>
      <c r="I27" s="21">
        <f t="shared" si="3"/>
        <v>19</v>
      </c>
      <c r="J27" s="21">
        <f t="shared" si="4"/>
        <v>7</v>
      </c>
      <c r="K27" s="21">
        <f t="shared" si="5"/>
        <v>5</v>
      </c>
      <c r="L27" s="21">
        <f t="shared" si="6"/>
        <v>13</v>
      </c>
      <c r="N27" s="22">
        <f t="shared" si="7"/>
        <v>19.5</v>
      </c>
      <c r="O27" s="11"/>
      <c r="P27" s="22">
        <f t="shared" si="8"/>
        <v>27.3</v>
      </c>
      <c r="R27" s="23">
        <f t="shared" si="9"/>
        <v>25</v>
      </c>
    </row>
    <row r="28" ht="14.25" customHeight="1">
      <c r="A28" s="12" t="s">
        <v>8</v>
      </c>
      <c r="B28" s="17">
        <v>69.78298211068771</v>
      </c>
      <c r="C28" s="17">
        <v>63.87446971094287</v>
      </c>
      <c r="D28" s="18">
        <f>('סיכום'!$C28+'סיכום'!$B28)/2</f>
        <v>66.82872591</v>
      </c>
      <c r="E28" s="19">
        <f t="shared" si="1"/>
        <v>67</v>
      </c>
      <c r="G28" s="12" t="s">
        <v>8</v>
      </c>
      <c r="H28" s="20">
        <f t="shared" si="2"/>
        <v>67</v>
      </c>
      <c r="I28" s="21">
        <f t="shared" si="3"/>
        <v>33</v>
      </c>
      <c r="J28" s="21">
        <f t="shared" si="4"/>
        <v>13</v>
      </c>
      <c r="K28" s="21">
        <f t="shared" si="5"/>
        <v>10</v>
      </c>
      <c r="L28" s="21">
        <f t="shared" si="6"/>
        <v>22</v>
      </c>
      <c r="N28" s="22">
        <f t="shared" si="7"/>
        <v>33.5</v>
      </c>
      <c r="O28" s="11"/>
      <c r="P28" s="22">
        <f t="shared" si="8"/>
        <v>46.9</v>
      </c>
      <c r="R28" s="23">
        <f t="shared" si="9"/>
        <v>43</v>
      </c>
    </row>
    <row r="29" ht="14.25" customHeight="1">
      <c r="A29" s="12" t="s">
        <v>9</v>
      </c>
      <c r="B29" s="17">
        <v>79.53412375885038</v>
      </c>
      <c r="C29" s="17">
        <v>92.06740270348608</v>
      </c>
      <c r="D29" s="18">
        <f>('סיכום'!$C29+'סיכום'!$B29)/2</f>
        <v>85.80076323</v>
      </c>
      <c r="E29" s="19">
        <f t="shared" si="1"/>
        <v>86</v>
      </c>
      <c r="G29" s="12" t="s">
        <v>9</v>
      </c>
      <c r="H29" s="20">
        <f t="shared" si="2"/>
        <v>86</v>
      </c>
      <c r="I29" s="21">
        <f t="shared" si="3"/>
        <v>43</v>
      </c>
      <c r="J29" s="21">
        <f t="shared" si="4"/>
        <v>17</v>
      </c>
      <c r="K29" s="21">
        <f t="shared" si="5"/>
        <v>12</v>
      </c>
      <c r="L29" s="21">
        <f t="shared" si="6"/>
        <v>28</v>
      </c>
      <c r="N29" s="22">
        <f t="shared" si="7"/>
        <v>43</v>
      </c>
      <c r="O29" s="11"/>
      <c r="P29" s="22">
        <f t="shared" si="8"/>
        <v>60.2</v>
      </c>
      <c r="R29" s="23">
        <f t="shared" si="9"/>
        <v>55</v>
      </c>
    </row>
    <row r="30" ht="14.25" customHeight="1">
      <c r="A30" s="12" t="s">
        <v>10</v>
      </c>
      <c r="B30" s="17">
        <v>20.514055888390804</v>
      </c>
      <c r="C30" s="17">
        <v>18.11282970145714</v>
      </c>
      <c r="D30" s="18">
        <f>('סיכום'!$C30+'סיכום'!$B30)/2</f>
        <v>19.31344279</v>
      </c>
      <c r="E30" s="19">
        <f t="shared" si="1"/>
        <v>19</v>
      </c>
      <c r="G30" s="12" t="s">
        <v>10</v>
      </c>
      <c r="H30" s="20">
        <f t="shared" si="2"/>
        <v>19</v>
      </c>
      <c r="I30" s="21">
        <f t="shared" si="3"/>
        <v>9</v>
      </c>
      <c r="J30" s="21">
        <f t="shared" si="4"/>
        <v>3</v>
      </c>
      <c r="K30" s="21">
        <f t="shared" si="5"/>
        <v>2</v>
      </c>
      <c r="L30" s="21">
        <f t="shared" si="6"/>
        <v>6</v>
      </c>
      <c r="N30" s="22">
        <f t="shared" si="7"/>
        <v>9.5</v>
      </c>
      <c r="O30" s="11"/>
      <c r="P30" s="22">
        <f t="shared" si="8"/>
        <v>13.3</v>
      </c>
      <c r="R30" s="23">
        <f t="shared" si="9"/>
        <v>12</v>
      </c>
    </row>
    <row r="31" ht="14.25" customHeight="1">
      <c r="A31" s="12" t="s">
        <v>11</v>
      </c>
      <c r="B31" s="17">
        <v>26.951275713268256</v>
      </c>
      <c r="C31" s="17">
        <v>22.797818239308583</v>
      </c>
      <c r="D31" s="18">
        <f>('סיכום'!$C31+'סיכום'!$B31)/2</f>
        <v>24.87454698</v>
      </c>
      <c r="E31" s="19">
        <f t="shared" si="1"/>
        <v>25</v>
      </c>
      <c r="G31" s="12" t="s">
        <v>11</v>
      </c>
      <c r="H31" s="20">
        <f t="shared" si="2"/>
        <v>25</v>
      </c>
      <c r="I31" s="21">
        <f t="shared" si="3"/>
        <v>12</v>
      </c>
      <c r="J31" s="21">
        <f t="shared" si="4"/>
        <v>5</v>
      </c>
      <c r="K31" s="21">
        <f t="shared" si="5"/>
        <v>3</v>
      </c>
      <c r="L31" s="21">
        <f t="shared" si="6"/>
        <v>8</v>
      </c>
      <c r="N31" s="22">
        <f t="shared" si="7"/>
        <v>12.5</v>
      </c>
      <c r="O31" s="11"/>
      <c r="P31" s="22">
        <f t="shared" si="8"/>
        <v>17.5</v>
      </c>
      <c r="R31" s="23">
        <f t="shared" si="9"/>
        <v>16</v>
      </c>
    </row>
    <row r="32" ht="14.25" customHeight="1">
      <c r="A32" s="12" t="s">
        <v>12</v>
      </c>
      <c r="B32" s="17">
        <v>71.58657673132508</v>
      </c>
      <c r="C32" s="17">
        <v>77.74498695686526</v>
      </c>
      <c r="D32" s="18">
        <f>('סיכום'!$C32+'סיכום'!$B32)/2</f>
        <v>74.66578184</v>
      </c>
      <c r="E32" s="19">
        <f t="shared" si="1"/>
        <v>75</v>
      </c>
      <c r="G32" s="12" t="s">
        <v>12</v>
      </c>
      <c r="H32" s="20">
        <f t="shared" si="2"/>
        <v>75</v>
      </c>
      <c r="I32" s="21">
        <f t="shared" si="3"/>
        <v>37</v>
      </c>
      <c r="J32" s="21">
        <f t="shared" si="4"/>
        <v>15</v>
      </c>
      <c r="K32" s="21">
        <f t="shared" si="5"/>
        <v>11</v>
      </c>
      <c r="L32" s="21">
        <f t="shared" si="6"/>
        <v>25</v>
      </c>
      <c r="N32" s="22">
        <f t="shared" si="7"/>
        <v>37.5</v>
      </c>
      <c r="O32" s="11"/>
      <c r="P32" s="22">
        <f t="shared" si="8"/>
        <v>52.5</v>
      </c>
      <c r="R32" s="23">
        <f t="shared" si="9"/>
        <v>48</v>
      </c>
    </row>
    <row r="33" ht="14.25" customHeight="1">
      <c r="A33" s="12" t="s">
        <v>13</v>
      </c>
      <c r="B33" s="17">
        <v>111.9401734467301</v>
      </c>
      <c r="C33" s="17">
        <v>111.82643408605833</v>
      </c>
      <c r="D33" s="18">
        <f>('סיכום'!$C33+'סיכום'!$B33)/2</f>
        <v>111.8833038</v>
      </c>
      <c r="E33" s="19">
        <f t="shared" si="1"/>
        <v>112</v>
      </c>
      <c r="G33" s="12" t="s">
        <v>13</v>
      </c>
      <c r="H33" s="20">
        <f t="shared" si="2"/>
        <v>112</v>
      </c>
      <c r="I33" s="21">
        <f t="shared" si="3"/>
        <v>56</v>
      </c>
      <c r="J33" s="21">
        <f t="shared" si="4"/>
        <v>22</v>
      </c>
      <c r="K33" s="21">
        <f t="shared" si="5"/>
        <v>16</v>
      </c>
      <c r="L33" s="21">
        <f t="shared" si="6"/>
        <v>37</v>
      </c>
      <c r="N33" s="22">
        <f t="shared" si="7"/>
        <v>56</v>
      </c>
      <c r="O33" s="11"/>
      <c r="P33" s="22">
        <f t="shared" si="8"/>
        <v>78.4</v>
      </c>
      <c r="R33" s="23">
        <f t="shared" si="9"/>
        <v>72</v>
      </c>
    </row>
    <row r="34" ht="14.25" customHeight="1">
      <c r="A34" s="12" t="s">
        <v>14</v>
      </c>
      <c r="B34" s="17">
        <v>110.3858561313838</v>
      </c>
      <c r="C34" s="17">
        <v>113.44957972121946</v>
      </c>
      <c r="D34" s="18">
        <f>('סיכום'!$C34+'סיכום'!$B34)/2</f>
        <v>111.9177179</v>
      </c>
      <c r="E34" s="19">
        <f t="shared" si="1"/>
        <v>112</v>
      </c>
      <c r="G34" s="12" t="s">
        <v>14</v>
      </c>
      <c r="H34" s="20">
        <f t="shared" si="2"/>
        <v>112</v>
      </c>
      <c r="I34" s="21">
        <f t="shared" si="3"/>
        <v>56</v>
      </c>
      <c r="J34" s="21">
        <f t="shared" si="4"/>
        <v>22</v>
      </c>
      <c r="K34" s="21">
        <f t="shared" si="5"/>
        <v>16</v>
      </c>
      <c r="L34" s="21">
        <f t="shared" si="6"/>
        <v>37</v>
      </c>
      <c r="N34" s="22">
        <f t="shared" si="7"/>
        <v>56</v>
      </c>
      <c r="O34" s="11"/>
      <c r="P34" s="22">
        <f t="shared" si="8"/>
        <v>78.4</v>
      </c>
      <c r="R34" s="23">
        <f t="shared" si="9"/>
        <v>72</v>
      </c>
    </row>
    <row r="35" ht="14.25" customHeight="1">
      <c r="A35" s="12" t="s">
        <v>15</v>
      </c>
      <c r="B35" s="17">
        <v>700.0000000000002</v>
      </c>
      <c r="C35" s="17">
        <v>699.9999999999997</v>
      </c>
      <c r="D35" s="17">
        <f>('סיכום'!$C35+'סיכום'!$B35)/2</f>
        <v>700</v>
      </c>
      <c r="E35" s="19">
        <f>SUM(E22:E34)</f>
        <v>701</v>
      </c>
      <c r="G35" s="24"/>
      <c r="H35" s="25">
        <f t="shared" ref="H35:L35" si="10">SUM(H22:H34)</f>
        <v>701</v>
      </c>
      <c r="I35" s="25">
        <f t="shared" si="10"/>
        <v>347</v>
      </c>
      <c r="J35" s="25">
        <f t="shared" si="10"/>
        <v>135</v>
      </c>
      <c r="K35" s="25">
        <f t="shared" si="10"/>
        <v>97</v>
      </c>
      <c r="L35" s="25">
        <f t="shared" si="10"/>
        <v>230</v>
      </c>
      <c r="N35" s="11"/>
      <c r="O35" s="11"/>
      <c r="P35" s="11"/>
      <c r="R35" s="25"/>
    </row>
    <row r="36" ht="14.25" customHeight="1">
      <c r="I36" s="21"/>
      <c r="J36" s="21"/>
      <c r="K36" s="21"/>
      <c r="L36" s="21"/>
    </row>
    <row r="37" ht="14.25" customHeight="1">
      <c r="E37" s="26"/>
    </row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2.63" defaultRowHeight="15.0"/>
  <cols>
    <col customWidth="1" min="1" max="1" width="4.25"/>
    <col customWidth="1" min="2" max="2" width="16.25"/>
    <col customWidth="1" min="3" max="3" width="12.38"/>
    <col customWidth="1" min="4" max="4" width="11.0"/>
    <col customWidth="1" min="5" max="5" width="7.38"/>
    <col customWidth="1" min="6" max="6" width="12.88"/>
    <col customWidth="1" min="7" max="7" width="7.63"/>
    <col customWidth="1" min="8" max="8" width="16.25"/>
    <col customWidth="1" min="9" max="9" width="10.38"/>
    <col customWidth="1" min="10" max="10" width="13.13"/>
    <col customWidth="1" min="11" max="28" width="8.63"/>
  </cols>
  <sheetData>
    <row r="1" ht="14.25" customHeight="1">
      <c r="A1" s="27"/>
      <c r="B1" s="27" t="s">
        <v>30</v>
      </c>
      <c r="C1" s="28" t="s">
        <v>31</v>
      </c>
      <c r="D1" s="28" t="s">
        <v>32</v>
      </c>
      <c r="E1" s="28" t="s">
        <v>33</v>
      </c>
      <c r="F1" s="28" t="s">
        <v>34</v>
      </c>
      <c r="G1" s="28" t="s">
        <v>35</v>
      </c>
      <c r="H1" s="29" t="s">
        <v>36</v>
      </c>
      <c r="I1" s="28" t="s">
        <v>37</v>
      </c>
      <c r="J1" s="30" t="s">
        <v>38</v>
      </c>
    </row>
    <row r="2" ht="14.25" customHeight="1">
      <c r="A2" s="31"/>
      <c r="B2" s="32" t="s">
        <v>39</v>
      </c>
      <c r="C2" s="32" t="s">
        <v>2</v>
      </c>
      <c r="D2" s="31">
        <v>1.0</v>
      </c>
      <c r="E2" s="33">
        <f>'חישוב לפי סניפים'!$D2/$D$1005*$J$2</f>
        <v>0.0146633709</v>
      </c>
      <c r="F2" s="31">
        <v>1.0</v>
      </c>
      <c r="G2" s="31">
        <f>'חישוב לפי סניפים'!$F2/$F$1005*$J$2</f>
        <v>0.004611209191</v>
      </c>
      <c r="H2" s="34">
        <f t="shared" ref="H2:H1005" si="1">(E2+G2)/2</f>
        <v>0.009637290045</v>
      </c>
      <c r="I2" s="31">
        <v>967.0</v>
      </c>
      <c r="J2" s="35">
        <v>700.0</v>
      </c>
    </row>
    <row r="3" ht="14.25" customHeight="1">
      <c r="A3" s="36"/>
      <c r="B3" s="36" t="s">
        <v>40</v>
      </c>
      <c r="C3" s="36" t="s">
        <v>7</v>
      </c>
      <c r="D3" s="37">
        <v>11.0</v>
      </c>
      <c r="E3" s="38">
        <f>'חישוב לפי סניפים'!$D3/$D$1005*$J$2</f>
        <v>0.1612970799</v>
      </c>
      <c r="F3" s="37">
        <v>14.0</v>
      </c>
      <c r="G3" s="37">
        <f>'חישוב לפי סניפים'!$F3/$F$1005*$J$2</f>
        <v>0.06455692867</v>
      </c>
      <c r="H3" s="39">
        <f t="shared" si="1"/>
        <v>0.1129270043</v>
      </c>
      <c r="I3" s="37">
        <v>472.0</v>
      </c>
    </row>
    <row r="4" ht="14.25" customHeight="1">
      <c r="A4" s="32"/>
      <c r="B4" s="32" t="s">
        <v>41</v>
      </c>
      <c r="C4" s="32" t="s">
        <v>4</v>
      </c>
      <c r="D4" s="31">
        <v>21.0</v>
      </c>
      <c r="E4" s="33">
        <f>'חישוב לפי סניפים'!$D4/$D$1005*$J$2</f>
        <v>0.3079307889</v>
      </c>
      <c r="F4" s="31">
        <v>34.0</v>
      </c>
      <c r="G4" s="31">
        <f>'חישוב לפי סניפים'!$F4/$F$1005*$J$2</f>
        <v>0.1567811125</v>
      </c>
      <c r="H4" s="34">
        <f t="shared" si="1"/>
        <v>0.2323559507</v>
      </c>
      <c r="I4" s="31">
        <v>473.0</v>
      </c>
      <c r="J4" s="40" t="s">
        <v>42</v>
      </c>
      <c r="K4" s="41"/>
      <c r="L4" s="41"/>
    </row>
    <row r="5" ht="14.25" customHeight="1">
      <c r="A5" s="36"/>
      <c r="B5" s="36" t="s">
        <v>43</v>
      </c>
      <c r="C5" s="36" t="s">
        <v>2</v>
      </c>
      <c r="D5" s="37">
        <v>1.0</v>
      </c>
      <c r="E5" s="38">
        <f>'חישוב לפי סניפים'!$D5/$D$1005*$J$2</f>
        <v>0.0146633709</v>
      </c>
      <c r="F5" s="37">
        <v>0.0</v>
      </c>
      <c r="G5" s="37">
        <f>'חישוב לפי סניפים'!$F5/$F$1005*$J$2</f>
        <v>0</v>
      </c>
      <c r="H5" s="39">
        <f t="shared" si="1"/>
        <v>0.00733168545</v>
      </c>
      <c r="I5" s="37" t="e">
        <v>#N/A</v>
      </c>
    </row>
    <row r="6" ht="14.25" customHeight="1">
      <c r="A6" s="42"/>
      <c r="B6" s="32" t="s">
        <v>44</v>
      </c>
      <c r="C6" s="32" t="s">
        <v>2</v>
      </c>
      <c r="D6" s="31">
        <v>5.0</v>
      </c>
      <c r="E6" s="33">
        <f>'חישוב לפי סניפים'!$D6/$D$1005*$J$2</f>
        <v>0.0733168545</v>
      </c>
      <c r="F6" s="31">
        <v>5.0</v>
      </c>
      <c r="G6" s="31">
        <f>'חישוב לפי סניפים'!$F6/$F$1005*$J$2</f>
        <v>0.02305604595</v>
      </c>
      <c r="H6" s="34">
        <f t="shared" si="1"/>
        <v>0.04818645023</v>
      </c>
      <c r="I6" s="31">
        <v>968.0</v>
      </c>
    </row>
    <row r="7" ht="14.25" customHeight="1">
      <c r="A7" s="43"/>
      <c r="B7" s="36" t="s">
        <v>45</v>
      </c>
      <c r="C7" s="36" t="s">
        <v>2</v>
      </c>
      <c r="D7" s="37">
        <v>1.0</v>
      </c>
      <c r="E7" s="38">
        <f>'חישוב לפי סניפים'!$D7/$D$1005*$J$2</f>
        <v>0.0146633709</v>
      </c>
      <c r="F7" s="37">
        <v>2.0</v>
      </c>
      <c r="G7" s="37">
        <f>'חישוב לפי סניפים'!$F7/$F$1005*$J$2</f>
        <v>0.009222418382</v>
      </c>
      <c r="H7" s="39">
        <f t="shared" si="1"/>
        <v>0.01194289464</v>
      </c>
      <c r="I7" s="37">
        <v>1342.0</v>
      </c>
    </row>
    <row r="8" ht="14.25" customHeight="1">
      <c r="A8" s="42"/>
      <c r="B8" s="32" t="s">
        <v>46</v>
      </c>
      <c r="C8" s="32" t="s">
        <v>2</v>
      </c>
      <c r="D8" s="31">
        <v>8.0</v>
      </c>
      <c r="E8" s="33">
        <f>'חישוב לפי סניפים'!$D8/$D$1005*$J$2</f>
        <v>0.1173069672</v>
      </c>
      <c r="F8" s="31">
        <v>10.0</v>
      </c>
      <c r="G8" s="31">
        <f>'חישוב לפי סניפים'!$F8/$F$1005*$J$2</f>
        <v>0.04611209191</v>
      </c>
      <c r="H8" s="34">
        <f t="shared" si="1"/>
        <v>0.08170952955</v>
      </c>
      <c r="I8" s="31">
        <v>966.0</v>
      </c>
    </row>
    <row r="9" ht="14.25" customHeight="1">
      <c r="A9" s="43"/>
      <c r="B9" s="36" t="s">
        <v>47</v>
      </c>
      <c r="C9" s="36" t="s">
        <v>2</v>
      </c>
      <c r="D9" s="37">
        <v>1.0</v>
      </c>
      <c r="E9" s="38">
        <f>'חישוב לפי סניפים'!$D9/$D$1005*$J$2</f>
        <v>0.0146633709</v>
      </c>
      <c r="F9" s="37">
        <v>0.0</v>
      </c>
      <c r="G9" s="37">
        <f>'חישוב לפי סניפים'!$F9/$F$1005*$J$2</f>
        <v>0</v>
      </c>
      <c r="H9" s="39">
        <f t="shared" si="1"/>
        <v>0.00733168545</v>
      </c>
      <c r="I9" s="37">
        <v>961.0</v>
      </c>
    </row>
    <row r="10" ht="14.25" customHeight="1">
      <c r="A10" s="42"/>
      <c r="B10" s="32" t="s">
        <v>48</v>
      </c>
      <c r="C10" s="32" t="s">
        <v>2</v>
      </c>
      <c r="D10" s="31">
        <v>2.0</v>
      </c>
      <c r="E10" s="33">
        <f>'חישוב לפי סניפים'!$D10/$D$1005*$J$2</f>
        <v>0.0293267418</v>
      </c>
      <c r="F10" s="31">
        <v>1.0</v>
      </c>
      <c r="G10" s="31">
        <f>'חישוב לפי סניפים'!$F10/$F$1005*$J$2</f>
        <v>0.004611209191</v>
      </c>
      <c r="H10" s="34">
        <f t="shared" si="1"/>
        <v>0.01696897549</v>
      </c>
      <c r="I10" s="31">
        <v>652.0</v>
      </c>
    </row>
    <row r="11" ht="14.25" customHeight="1">
      <c r="A11" s="43"/>
      <c r="B11" s="36" t="s">
        <v>49</v>
      </c>
      <c r="C11" s="36" t="s">
        <v>8</v>
      </c>
      <c r="D11" s="37">
        <v>8.0</v>
      </c>
      <c r="E11" s="38">
        <f>'חישוב לפי סניפים'!$D11/$D$1005*$J$2</f>
        <v>0.1173069672</v>
      </c>
      <c r="F11" s="37">
        <v>32.0</v>
      </c>
      <c r="G11" s="37">
        <f>'חישוב לפי סניפים'!$F11/$F$1005*$J$2</f>
        <v>0.1475586941</v>
      </c>
      <c r="H11" s="39">
        <f t="shared" si="1"/>
        <v>0.1324328307</v>
      </c>
      <c r="I11" s="37">
        <v>1275.0</v>
      </c>
    </row>
    <row r="12" ht="14.25" customHeight="1">
      <c r="A12" s="42"/>
      <c r="B12" s="32" t="s">
        <v>50</v>
      </c>
      <c r="C12" s="32" t="s">
        <v>8</v>
      </c>
      <c r="D12" s="31">
        <v>10.0</v>
      </c>
      <c r="E12" s="33">
        <f>'חישוב לפי סניפים'!$D12/$D$1005*$J$2</f>
        <v>0.146633709</v>
      </c>
      <c r="F12" s="31">
        <v>36.0</v>
      </c>
      <c r="G12" s="31">
        <f>'חישוב לפי סניפים'!$F12/$F$1005*$J$2</f>
        <v>0.1660035309</v>
      </c>
      <c r="H12" s="34">
        <f t="shared" si="1"/>
        <v>0.1563186199</v>
      </c>
      <c r="I12" s="31">
        <v>679.0</v>
      </c>
    </row>
    <row r="13" ht="14.25" customHeight="1">
      <c r="A13" s="43"/>
      <c r="B13" s="36" t="s">
        <v>51</v>
      </c>
      <c r="C13" s="36" t="s">
        <v>8</v>
      </c>
      <c r="D13" s="37">
        <v>1.0</v>
      </c>
      <c r="E13" s="38">
        <f>'חישוב לפי סניפים'!$D13/$D$1005*$J$2</f>
        <v>0.0146633709</v>
      </c>
      <c r="F13" s="37">
        <v>0.0</v>
      </c>
      <c r="G13" s="37">
        <f>'חישוב לפי סניפים'!$F13/$F$1005*$J$2</f>
        <v>0</v>
      </c>
      <c r="H13" s="39">
        <f t="shared" si="1"/>
        <v>0.00733168545</v>
      </c>
      <c r="I13" s="37">
        <v>1115.0</v>
      </c>
    </row>
    <row r="14" ht="14.25" customHeight="1">
      <c r="A14" s="42"/>
      <c r="B14" s="32" t="s">
        <v>52</v>
      </c>
      <c r="C14" s="32" t="s">
        <v>8</v>
      </c>
      <c r="D14" s="31">
        <v>12.0</v>
      </c>
      <c r="E14" s="33">
        <f>'חישוב לפי סניפים'!$D14/$D$1005*$J$2</f>
        <v>0.1759604508</v>
      </c>
      <c r="F14" s="31">
        <v>38.0</v>
      </c>
      <c r="G14" s="31">
        <f>'חישוב לפי סניפים'!$F14/$F$1005*$J$2</f>
        <v>0.1752259493</v>
      </c>
      <c r="H14" s="34">
        <f t="shared" si="1"/>
        <v>0.1755932</v>
      </c>
      <c r="I14" s="31">
        <v>819.0</v>
      </c>
    </row>
    <row r="15" ht="14.25" customHeight="1">
      <c r="A15" s="43"/>
      <c r="B15" s="36" t="s">
        <v>53</v>
      </c>
      <c r="C15" s="36" t="s">
        <v>8</v>
      </c>
      <c r="D15" s="37">
        <v>42.0</v>
      </c>
      <c r="E15" s="38">
        <f>'חישוב לפי סניפים'!$D15/$D$1005*$J$2</f>
        <v>0.6158615778</v>
      </c>
      <c r="F15" s="37">
        <v>68.0</v>
      </c>
      <c r="G15" s="37">
        <f>'חישוב לפי סניפים'!$F15/$F$1005*$J$2</f>
        <v>0.313562225</v>
      </c>
      <c r="H15" s="39">
        <f t="shared" si="1"/>
        <v>0.4647119014</v>
      </c>
      <c r="I15" s="37">
        <v>175.0</v>
      </c>
    </row>
    <row r="16" ht="14.25" customHeight="1">
      <c r="A16" s="42"/>
      <c r="B16" s="32" t="s">
        <v>54</v>
      </c>
      <c r="C16" s="32" t="s">
        <v>8</v>
      </c>
      <c r="D16" s="31">
        <v>2.0</v>
      </c>
      <c r="E16" s="33">
        <f>'חישוב לפי סניפים'!$D16/$D$1005*$J$2</f>
        <v>0.0293267418</v>
      </c>
      <c r="F16" s="31">
        <v>2.0</v>
      </c>
      <c r="G16" s="31">
        <f>'חישוב לפי סניפים'!$F16/$F$1005*$J$2</f>
        <v>0.009222418382</v>
      </c>
      <c r="H16" s="34">
        <f t="shared" si="1"/>
        <v>0.01927458009</v>
      </c>
      <c r="I16" s="31">
        <v>2052.0</v>
      </c>
    </row>
    <row r="17" ht="14.25" customHeight="1">
      <c r="A17" s="43"/>
      <c r="B17" s="36" t="s">
        <v>55</v>
      </c>
      <c r="C17" s="36" t="s">
        <v>8</v>
      </c>
      <c r="D17" s="37">
        <v>7.0</v>
      </c>
      <c r="E17" s="38">
        <f>'חישוב לפי סניפים'!$D17/$D$1005*$J$2</f>
        <v>0.1026435963</v>
      </c>
      <c r="F17" s="37">
        <v>37.0</v>
      </c>
      <c r="G17" s="37">
        <f>'חישוב לפי סניפים'!$F17/$F$1005*$J$2</f>
        <v>0.1706147401</v>
      </c>
      <c r="H17" s="39">
        <f t="shared" si="1"/>
        <v>0.1366291682</v>
      </c>
      <c r="I17" s="37">
        <v>1070.0</v>
      </c>
    </row>
    <row r="18" ht="14.25" customHeight="1">
      <c r="A18" s="42"/>
      <c r="B18" s="32" t="s">
        <v>56</v>
      </c>
      <c r="C18" s="32" t="s">
        <v>8</v>
      </c>
      <c r="D18" s="31">
        <v>9.0</v>
      </c>
      <c r="E18" s="33">
        <f>'חישוב לפי סניפים'!$D18/$D$1005*$J$2</f>
        <v>0.1319703381</v>
      </c>
      <c r="F18" s="31">
        <v>29.0</v>
      </c>
      <c r="G18" s="31">
        <f>'חישוב לפי סניפים'!$F18/$F$1005*$J$2</f>
        <v>0.1337250665</v>
      </c>
      <c r="H18" s="34">
        <f t="shared" si="1"/>
        <v>0.1328477023</v>
      </c>
      <c r="I18" s="31">
        <v>1220.0</v>
      </c>
    </row>
    <row r="19" ht="14.25" customHeight="1">
      <c r="A19" s="43"/>
      <c r="B19" s="36" t="s">
        <v>57</v>
      </c>
      <c r="C19" s="36" t="s">
        <v>13</v>
      </c>
      <c r="D19" s="37">
        <v>187.0</v>
      </c>
      <c r="E19" s="38">
        <f>'חישוב לפי סניפים'!$D19/$D$1005*$J$2</f>
        <v>2.742050358</v>
      </c>
      <c r="F19" s="37">
        <v>540.0</v>
      </c>
      <c r="G19" s="37">
        <f>'חישוב לפי סניפים'!$F19/$F$1005*$J$2</f>
        <v>2.490052963</v>
      </c>
      <c r="H19" s="39">
        <f t="shared" si="1"/>
        <v>2.616051661</v>
      </c>
      <c r="I19" s="37">
        <v>182.0</v>
      </c>
    </row>
    <row r="20" ht="14.25" customHeight="1">
      <c r="A20" s="42"/>
      <c r="B20" s="32" t="s">
        <v>58</v>
      </c>
      <c r="C20" s="32" t="s">
        <v>8</v>
      </c>
      <c r="D20" s="31">
        <v>33.0</v>
      </c>
      <c r="E20" s="33">
        <f>'חישוב לפי סניפים'!$D20/$D$1005*$J$2</f>
        <v>0.4838912397</v>
      </c>
      <c r="F20" s="31">
        <v>5.0</v>
      </c>
      <c r="G20" s="31">
        <f>'חישוב לפי סניפים'!$F20/$F$1005*$J$2</f>
        <v>0.02305604595</v>
      </c>
      <c r="H20" s="34">
        <f t="shared" si="1"/>
        <v>0.2534736428</v>
      </c>
      <c r="I20" s="31">
        <v>1081.0</v>
      </c>
    </row>
    <row r="21" ht="14.25" customHeight="1">
      <c r="A21" s="43"/>
      <c r="B21" s="36" t="s">
        <v>59</v>
      </c>
      <c r="C21" s="36" t="s">
        <v>8</v>
      </c>
      <c r="D21" s="37">
        <v>3.0</v>
      </c>
      <c r="E21" s="38">
        <f>'חישוב לפי סניפים'!$D21/$D$1005*$J$2</f>
        <v>0.0439901127</v>
      </c>
      <c r="F21" s="37">
        <v>12.0</v>
      </c>
      <c r="G21" s="37">
        <f>'חישוב לפי סניפים'!$F21/$F$1005*$J$2</f>
        <v>0.05533451029</v>
      </c>
      <c r="H21" s="39">
        <f t="shared" si="1"/>
        <v>0.04966231149</v>
      </c>
      <c r="I21" s="37">
        <v>783.0</v>
      </c>
    </row>
    <row r="22" ht="14.25" customHeight="1">
      <c r="A22" s="42"/>
      <c r="B22" s="32" t="s">
        <v>60</v>
      </c>
      <c r="C22" s="32" t="s">
        <v>8</v>
      </c>
      <c r="D22" s="31">
        <v>1.0</v>
      </c>
      <c r="E22" s="33">
        <f>'חישוב לפי סניפים'!$D22/$D$1005*$J$2</f>
        <v>0.0146633709</v>
      </c>
      <c r="F22" s="31">
        <v>0.0</v>
      </c>
      <c r="G22" s="31">
        <f>'חישוב לפי סניפים'!$F22/$F$1005*$J$2</f>
        <v>0</v>
      </c>
      <c r="H22" s="34">
        <f t="shared" si="1"/>
        <v>0.00733168545</v>
      </c>
      <c r="I22" s="31">
        <v>3793.0</v>
      </c>
    </row>
    <row r="23" ht="14.25" customHeight="1">
      <c r="A23" s="43"/>
      <c r="B23" s="36" t="s">
        <v>61</v>
      </c>
      <c r="C23" s="36" t="s">
        <v>8</v>
      </c>
      <c r="D23" s="37">
        <v>1.0</v>
      </c>
      <c r="E23" s="38">
        <f>'חישוב לפי סניפים'!$D23/$D$1005*$J$2</f>
        <v>0.0146633709</v>
      </c>
      <c r="F23" s="37">
        <v>3.0</v>
      </c>
      <c r="G23" s="37">
        <f>'חישוב לפי סניפים'!$F23/$F$1005*$J$2</f>
        <v>0.01383362757</v>
      </c>
      <c r="H23" s="39">
        <f t="shared" si="1"/>
        <v>0.01424849924</v>
      </c>
      <c r="I23" s="37">
        <v>1311.0</v>
      </c>
    </row>
    <row r="24" ht="14.25" customHeight="1">
      <c r="A24" s="42"/>
      <c r="B24" s="32" t="s">
        <v>62</v>
      </c>
      <c r="C24" s="32" t="s">
        <v>8</v>
      </c>
      <c r="D24" s="31">
        <v>1.0</v>
      </c>
      <c r="E24" s="33">
        <f>'חישוב לפי סניפים'!$D24/$D$1005*$J$2</f>
        <v>0.0146633709</v>
      </c>
      <c r="F24" s="31">
        <v>1.0</v>
      </c>
      <c r="G24" s="31">
        <f>'חישוב לפי סניפים'!$F24/$F$1005*$J$2</f>
        <v>0.004611209191</v>
      </c>
      <c r="H24" s="34">
        <f t="shared" si="1"/>
        <v>0.009637290045</v>
      </c>
      <c r="I24" s="31">
        <v>3759.0</v>
      </c>
    </row>
    <row r="25" ht="14.25" customHeight="1">
      <c r="A25" s="43"/>
      <c r="B25" s="36" t="s">
        <v>63</v>
      </c>
      <c r="C25" s="36" t="s">
        <v>8</v>
      </c>
      <c r="D25" s="37">
        <v>3.0</v>
      </c>
      <c r="E25" s="38">
        <f>'חישוב לפי סניפים'!$D25/$D$1005*$J$2</f>
        <v>0.0439901127</v>
      </c>
      <c r="F25" s="37">
        <v>1.0</v>
      </c>
      <c r="G25" s="37">
        <f>'חישוב לפי סניפים'!$F25/$F$1005*$J$2</f>
        <v>0.004611209191</v>
      </c>
      <c r="H25" s="39">
        <f t="shared" si="1"/>
        <v>0.02430066094</v>
      </c>
      <c r="I25" s="37">
        <v>113.0</v>
      </c>
    </row>
    <row r="26" ht="14.25" customHeight="1">
      <c r="A26" s="42"/>
      <c r="B26" s="32" t="s">
        <v>64</v>
      </c>
      <c r="C26" s="32" t="s">
        <v>12</v>
      </c>
      <c r="D26" s="31">
        <v>5.0</v>
      </c>
      <c r="E26" s="33">
        <f>'חישוב לפי סניפים'!$D26/$D$1005*$J$2</f>
        <v>0.0733168545</v>
      </c>
      <c r="F26" s="31">
        <v>26.0</v>
      </c>
      <c r="G26" s="31">
        <f>'חישוב לפי סניפים'!$F26/$F$1005*$J$2</f>
        <v>0.119891439</v>
      </c>
      <c r="H26" s="34">
        <f t="shared" si="1"/>
        <v>0.09660414673</v>
      </c>
      <c r="I26" s="31">
        <v>1068.0</v>
      </c>
    </row>
    <row r="27" ht="14.25" customHeight="1">
      <c r="A27" s="43"/>
      <c r="B27" s="36" t="s">
        <v>65</v>
      </c>
      <c r="C27" s="36" t="s">
        <v>8</v>
      </c>
      <c r="D27" s="37">
        <v>13.0</v>
      </c>
      <c r="E27" s="38">
        <f>'חישוב לפי סניפים'!$D27/$D$1005*$J$2</f>
        <v>0.1906238217</v>
      </c>
      <c r="F27" s="37">
        <v>67.0</v>
      </c>
      <c r="G27" s="37">
        <f>'חישוב לפי סניפים'!$F27/$F$1005*$J$2</f>
        <v>0.3089510158</v>
      </c>
      <c r="H27" s="39">
        <f t="shared" si="1"/>
        <v>0.2497874187</v>
      </c>
      <c r="I27" s="37">
        <v>446.0</v>
      </c>
    </row>
    <row r="28" ht="14.25" customHeight="1">
      <c r="A28" s="42"/>
      <c r="B28" s="32" t="s">
        <v>66</v>
      </c>
      <c r="C28" s="32" t="s">
        <v>8</v>
      </c>
      <c r="D28" s="31">
        <v>1.0</v>
      </c>
      <c r="E28" s="33">
        <f>'חישוב לפי סניפים'!$D28/$D$1005*$J$2</f>
        <v>0.0146633709</v>
      </c>
      <c r="F28" s="31">
        <v>10.0</v>
      </c>
      <c r="G28" s="31">
        <f>'חישוב לפי סניפים'!$F28/$F$1005*$J$2</f>
        <v>0.04611209191</v>
      </c>
      <c r="H28" s="34">
        <f t="shared" si="1"/>
        <v>0.0303877314</v>
      </c>
      <c r="I28" s="31">
        <v>4010.0</v>
      </c>
    </row>
    <row r="29" ht="14.25" customHeight="1">
      <c r="A29" s="43"/>
      <c r="B29" s="36" t="s">
        <v>67</v>
      </c>
      <c r="C29" s="36" t="s">
        <v>8</v>
      </c>
      <c r="D29" s="37">
        <v>7.0</v>
      </c>
      <c r="E29" s="38">
        <f>'חישוב לפי סניפים'!$D29/$D$1005*$J$2</f>
        <v>0.1026435963</v>
      </c>
      <c r="F29" s="37">
        <v>15.0</v>
      </c>
      <c r="G29" s="37">
        <f>'חישוב לפי סניפים'!$F29/$F$1005*$J$2</f>
        <v>0.06916813786</v>
      </c>
      <c r="H29" s="39">
        <f t="shared" si="1"/>
        <v>0.08590586708</v>
      </c>
      <c r="I29" s="37">
        <v>1046.0</v>
      </c>
    </row>
    <row r="30" ht="14.25" customHeight="1">
      <c r="A30" s="42"/>
      <c r="B30" s="32" t="s">
        <v>68</v>
      </c>
      <c r="C30" s="32" t="s">
        <v>2</v>
      </c>
      <c r="D30" s="31">
        <v>11.0</v>
      </c>
      <c r="E30" s="33">
        <f>'חישוב לפי סניפים'!$D30/$D$1005*$J$2</f>
        <v>0.1612970799</v>
      </c>
      <c r="F30" s="31">
        <v>51.0</v>
      </c>
      <c r="G30" s="31">
        <f>'חישוב לפי סניפים'!$F30/$F$1005*$J$2</f>
        <v>0.2351716687</v>
      </c>
      <c r="H30" s="34">
        <f t="shared" si="1"/>
        <v>0.1982343743</v>
      </c>
      <c r="I30" s="31">
        <v>2710.0</v>
      </c>
    </row>
    <row r="31" ht="14.25" customHeight="1">
      <c r="A31" s="43"/>
      <c r="B31" s="36" t="s">
        <v>69</v>
      </c>
      <c r="C31" s="36" t="s">
        <v>2</v>
      </c>
      <c r="D31" s="37">
        <v>6.0</v>
      </c>
      <c r="E31" s="38">
        <f>'חישוב לפי סניפים'!$D31/$D$1005*$J$2</f>
        <v>0.0879802254</v>
      </c>
      <c r="F31" s="37">
        <v>1.0</v>
      </c>
      <c r="G31" s="37">
        <f>'חישוב לפי סניפים'!$F31/$F$1005*$J$2</f>
        <v>0.004611209191</v>
      </c>
      <c r="H31" s="39">
        <f t="shared" si="1"/>
        <v>0.04629571729</v>
      </c>
      <c r="I31" s="37">
        <v>1358.0</v>
      </c>
    </row>
    <row r="32" ht="14.25" customHeight="1">
      <c r="A32" s="42"/>
      <c r="B32" s="32" t="s">
        <v>70</v>
      </c>
      <c r="C32" s="32" t="s">
        <v>8</v>
      </c>
      <c r="D32" s="31">
        <v>1.0</v>
      </c>
      <c r="E32" s="33">
        <f>'חישוב לפי סניפים'!$D32/$D$1005*$J$2</f>
        <v>0.0146633709</v>
      </c>
      <c r="F32" s="31">
        <v>0.0</v>
      </c>
      <c r="G32" s="31">
        <f>'חישוב לפי סניפים'!$F32/$F$1005*$J$2</f>
        <v>0</v>
      </c>
      <c r="H32" s="34">
        <f t="shared" si="1"/>
        <v>0.00733168545</v>
      </c>
      <c r="I32" s="31">
        <v>1108.0</v>
      </c>
    </row>
    <row r="33" ht="14.25" customHeight="1">
      <c r="A33" s="43"/>
      <c r="B33" s="36" t="s">
        <v>71</v>
      </c>
      <c r="C33" s="36" t="s">
        <v>8</v>
      </c>
      <c r="D33" s="37">
        <v>9.0</v>
      </c>
      <c r="E33" s="38">
        <f>'חישוב לפי סניפים'!$D33/$D$1005*$J$2</f>
        <v>0.1319703381</v>
      </c>
      <c r="F33" s="37">
        <v>42.0</v>
      </c>
      <c r="G33" s="37">
        <f>'חישוב לפי סניפים'!$F33/$F$1005*$J$2</f>
        <v>0.193670786</v>
      </c>
      <c r="H33" s="39">
        <f t="shared" si="1"/>
        <v>0.1628205621</v>
      </c>
      <c r="I33" s="37">
        <v>680.0</v>
      </c>
    </row>
    <row r="34" ht="14.25" customHeight="1">
      <c r="A34" s="42"/>
      <c r="B34" s="32" t="s">
        <v>72</v>
      </c>
      <c r="C34" s="32" t="s">
        <v>10</v>
      </c>
      <c r="D34" s="31">
        <v>60.0</v>
      </c>
      <c r="E34" s="33">
        <f>'חישוב לפי סניפים'!$D34/$D$1005*$J$2</f>
        <v>0.879802254</v>
      </c>
      <c r="F34" s="31">
        <v>116.0</v>
      </c>
      <c r="G34" s="31">
        <f>'חישוב לפי סניפים'!$F34/$F$1005*$J$2</f>
        <v>0.5349002661</v>
      </c>
      <c r="H34" s="34">
        <f t="shared" si="1"/>
        <v>0.7073512601</v>
      </c>
      <c r="I34" s="31">
        <v>31.0</v>
      </c>
    </row>
    <row r="35" ht="14.25" customHeight="1">
      <c r="A35" s="43"/>
      <c r="B35" s="36" t="s">
        <v>73</v>
      </c>
      <c r="C35" s="36" t="s">
        <v>12</v>
      </c>
      <c r="D35" s="37">
        <v>26.0</v>
      </c>
      <c r="E35" s="38">
        <f>'חישוב לפי סניפים'!$D35/$D$1005*$J$2</f>
        <v>0.3812476434</v>
      </c>
      <c r="F35" s="37">
        <v>77.0</v>
      </c>
      <c r="G35" s="37">
        <f>'חישוב לפי סניפים'!$F35/$F$1005*$J$2</f>
        <v>0.3550631077</v>
      </c>
      <c r="H35" s="39">
        <f t="shared" si="1"/>
        <v>0.3681553755</v>
      </c>
      <c r="I35" s="37">
        <v>67.0</v>
      </c>
    </row>
    <row r="36" ht="14.25" customHeight="1">
      <c r="A36" s="42"/>
      <c r="B36" s="32" t="s">
        <v>74</v>
      </c>
      <c r="C36" s="32" t="s">
        <v>3</v>
      </c>
      <c r="D36" s="31">
        <v>83.0</v>
      </c>
      <c r="E36" s="33">
        <f>'חישוב לפי סניפים'!$D36/$D$1005*$J$2</f>
        <v>1.217059785</v>
      </c>
      <c r="F36" s="31">
        <v>331.0</v>
      </c>
      <c r="G36" s="31">
        <f>'חישוב לפי סניפים'!$F36/$F$1005*$J$2</f>
        <v>1.526310242</v>
      </c>
      <c r="H36" s="34">
        <f t="shared" si="1"/>
        <v>1.371685013</v>
      </c>
      <c r="I36" s="31">
        <v>2400.0</v>
      </c>
    </row>
    <row r="37" ht="14.25" customHeight="1">
      <c r="A37" s="43"/>
      <c r="B37" s="36" t="s">
        <v>75</v>
      </c>
      <c r="C37" s="36" t="s">
        <v>13</v>
      </c>
      <c r="D37" s="37">
        <v>29.0</v>
      </c>
      <c r="E37" s="38">
        <f>'חישוב לפי סניפים'!$D37/$D$1005*$J$2</f>
        <v>0.4252377561</v>
      </c>
      <c r="F37" s="37">
        <v>133.0</v>
      </c>
      <c r="G37" s="37">
        <f>'חישוב לפי סניפים'!$F37/$F$1005*$J$2</f>
        <v>0.6132908224</v>
      </c>
      <c r="H37" s="39">
        <f t="shared" si="1"/>
        <v>0.5192642892</v>
      </c>
      <c r="I37" s="37">
        <v>1020.0</v>
      </c>
    </row>
    <row r="38" ht="14.25" customHeight="1">
      <c r="A38" s="42"/>
      <c r="B38" s="32" t="s">
        <v>76</v>
      </c>
      <c r="C38" s="32" t="s">
        <v>8</v>
      </c>
      <c r="D38" s="31">
        <v>6.0</v>
      </c>
      <c r="E38" s="33">
        <f>'חישוב לפי סניפים'!$D38/$D$1005*$J$2</f>
        <v>0.0879802254</v>
      </c>
      <c r="F38" s="31">
        <v>23.0</v>
      </c>
      <c r="G38" s="31">
        <f>'חישוב לפי סניפים'!$F38/$F$1005*$J$2</f>
        <v>0.1060578114</v>
      </c>
      <c r="H38" s="34">
        <f t="shared" si="1"/>
        <v>0.09701901839</v>
      </c>
      <c r="I38" s="31">
        <v>780.0</v>
      </c>
    </row>
    <row r="39" ht="14.25" customHeight="1">
      <c r="A39" s="43"/>
      <c r="B39" s="36" t="s">
        <v>77</v>
      </c>
      <c r="C39" s="36" t="s">
        <v>8</v>
      </c>
      <c r="D39" s="37">
        <v>9.0</v>
      </c>
      <c r="E39" s="38">
        <f>'חישוב לפי סניפים'!$D39/$D$1005*$J$2</f>
        <v>0.1319703381</v>
      </c>
      <c r="F39" s="37">
        <v>43.0</v>
      </c>
      <c r="G39" s="37">
        <f>'חישוב לפי סניפים'!$F39/$F$1005*$J$2</f>
        <v>0.1982819952</v>
      </c>
      <c r="H39" s="39">
        <f t="shared" si="1"/>
        <v>0.1651261666</v>
      </c>
      <c r="I39" s="37">
        <v>2012.0</v>
      </c>
    </row>
    <row r="40" ht="14.25" customHeight="1">
      <c r="A40" s="32"/>
      <c r="B40" s="32" t="s">
        <v>78</v>
      </c>
      <c r="C40" s="32" t="s">
        <v>12</v>
      </c>
      <c r="D40" s="31">
        <v>2.0</v>
      </c>
      <c r="E40" s="33">
        <f>'חישוב לפי סניפים'!$D40/$D$1005*$J$2</f>
        <v>0.0293267418</v>
      </c>
      <c r="F40" s="31">
        <v>29.0</v>
      </c>
      <c r="G40" s="31">
        <f>'חישוב לפי סניפים'!$F40/$F$1005*$J$2</f>
        <v>0.1337250665</v>
      </c>
      <c r="H40" s="34">
        <f t="shared" si="1"/>
        <v>0.08152590417</v>
      </c>
      <c r="I40" s="31">
        <v>4013.0</v>
      </c>
    </row>
    <row r="41" ht="14.25" customHeight="1">
      <c r="A41" s="36"/>
      <c r="B41" s="36" t="s">
        <v>79</v>
      </c>
      <c r="C41" s="36" t="s">
        <v>12</v>
      </c>
      <c r="D41" s="37">
        <v>13.0</v>
      </c>
      <c r="E41" s="38">
        <f>'חישוב לפי סניפים'!$D41/$D$1005*$J$2</f>
        <v>0.1906238217</v>
      </c>
      <c r="F41" s="37">
        <v>53.0</v>
      </c>
      <c r="G41" s="37">
        <f>'חישוב לפי סניפים'!$F41/$F$1005*$J$2</f>
        <v>0.2443940871</v>
      </c>
      <c r="H41" s="39">
        <f t="shared" si="1"/>
        <v>0.2175089544</v>
      </c>
      <c r="I41" s="37">
        <v>403.0</v>
      </c>
    </row>
    <row r="42" ht="14.25" customHeight="1">
      <c r="A42" s="32"/>
      <c r="B42" s="32" t="s">
        <v>80</v>
      </c>
      <c r="C42" s="32" t="s">
        <v>13</v>
      </c>
      <c r="D42" s="31">
        <v>29.0</v>
      </c>
      <c r="E42" s="33">
        <f>'חישוב לפי סניפים'!$D42/$D$1005*$J$2</f>
        <v>0.4252377561</v>
      </c>
      <c r="F42" s="31">
        <v>175.0</v>
      </c>
      <c r="G42" s="31">
        <f>'חישוב לפי סניפים'!$F42/$F$1005*$J$2</f>
        <v>0.8069616084</v>
      </c>
      <c r="H42" s="34">
        <f t="shared" si="1"/>
        <v>0.6160996822</v>
      </c>
      <c r="I42" s="31">
        <v>3760.0</v>
      </c>
    </row>
    <row r="43" ht="14.25" customHeight="1">
      <c r="A43" s="36"/>
      <c r="B43" s="36" t="s">
        <v>81</v>
      </c>
      <c r="C43" s="36" t="s">
        <v>12</v>
      </c>
      <c r="D43" s="37">
        <v>8.0</v>
      </c>
      <c r="E43" s="38">
        <f>'חישוב לפי סניפים'!$D43/$D$1005*$J$2</f>
        <v>0.1173069672</v>
      </c>
      <c r="F43" s="37">
        <v>45.0</v>
      </c>
      <c r="G43" s="37">
        <f>'חישוב לפי סניפים'!$F43/$F$1005*$J$2</f>
        <v>0.2075044136</v>
      </c>
      <c r="H43" s="39">
        <f t="shared" si="1"/>
        <v>0.1624056904</v>
      </c>
      <c r="I43" s="37">
        <v>278.0</v>
      </c>
    </row>
    <row r="44" ht="14.25" customHeight="1">
      <c r="A44" s="32"/>
      <c r="B44" s="32" t="s">
        <v>82</v>
      </c>
      <c r="C44" s="32" t="s">
        <v>9</v>
      </c>
      <c r="D44" s="31">
        <v>53.0</v>
      </c>
      <c r="E44" s="33">
        <f>'חישוב לפי סניפים'!$D44/$D$1005*$J$2</f>
        <v>0.7771586577</v>
      </c>
      <c r="F44" s="31">
        <v>250.0</v>
      </c>
      <c r="G44" s="31">
        <f>'חישוב לפי סניפים'!$F44/$F$1005*$J$2</f>
        <v>1.152802298</v>
      </c>
      <c r="H44" s="34">
        <f t="shared" si="1"/>
        <v>0.9649804777</v>
      </c>
      <c r="I44" s="31">
        <v>565.0</v>
      </c>
    </row>
    <row r="45" ht="14.25" customHeight="1">
      <c r="A45" s="36"/>
      <c r="B45" s="36" t="s">
        <v>83</v>
      </c>
      <c r="C45" s="36" t="s">
        <v>8</v>
      </c>
      <c r="D45" s="37">
        <v>1.0</v>
      </c>
      <c r="E45" s="38">
        <f>'חישוב לפי סניפים'!$D45/$D$1005*$J$2</f>
        <v>0.0146633709</v>
      </c>
      <c r="F45" s="37">
        <v>9.0</v>
      </c>
      <c r="G45" s="37">
        <f>'חישוב לפי סניפים'!$F45/$F$1005*$J$2</f>
        <v>0.04150088272</v>
      </c>
      <c r="H45" s="39">
        <f t="shared" si="1"/>
        <v>0.02808212681</v>
      </c>
      <c r="I45" s="37">
        <v>1157.0</v>
      </c>
    </row>
    <row r="46" ht="14.25" customHeight="1">
      <c r="A46" s="32"/>
      <c r="B46" s="32" t="s">
        <v>84</v>
      </c>
      <c r="C46" s="32" t="s">
        <v>8</v>
      </c>
      <c r="D46" s="31">
        <v>10.0</v>
      </c>
      <c r="E46" s="33">
        <f>'חישוב לפי סניפים'!$D46/$D$1005*$J$2</f>
        <v>0.146633709</v>
      </c>
      <c r="F46" s="31">
        <v>41.0</v>
      </c>
      <c r="G46" s="31">
        <f>'חישוב לפי סניפים'!$F46/$F$1005*$J$2</f>
        <v>0.1890595768</v>
      </c>
      <c r="H46" s="34">
        <f t="shared" si="1"/>
        <v>0.1678466429</v>
      </c>
      <c r="I46" s="31">
        <v>1330.0</v>
      </c>
    </row>
    <row r="47" ht="14.25" customHeight="1">
      <c r="A47" s="36"/>
      <c r="B47" s="36" t="s">
        <v>85</v>
      </c>
      <c r="C47" s="36" t="s">
        <v>8</v>
      </c>
      <c r="D47" s="37">
        <v>1.0</v>
      </c>
      <c r="E47" s="38">
        <f>'חישוב לפי סניפים'!$D47/$D$1005*$J$2</f>
        <v>0.0146633709</v>
      </c>
      <c r="F47" s="37">
        <v>17.0</v>
      </c>
      <c r="G47" s="37">
        <f>'חישוב לפי סניפים'!$F47/$F$1005*$J$2</f>
        <v>0.07839055624</v>
      </c>
      <c r="H47" s="39">
        <f t="shared" si="1"/>
        <v>0.04652696357</v>
      </c>
      <c r="I47" s="37">
        <v>850.0</v>
      </c>
    </row>
    <row r="48" ht="14.25" customHeight="1">
      <c r="A48" s="32"/>
      <c r="B48" s="32" t="s">
        <v>86</v>
      </c>
      <c r="C48" s="32" t="s">
        <v>8</v>
      </c>
      <c r="D48" s="31">
        <v>2.0</v>
      </c>
      <c r="E48" s="33">
        <f>'חישוב לפי סניפים'!$D48/$D$1005*$J$2</f>
        <v>0.0293267418</v>
      </c>
      <c r="F48" s="31">
        <v>7.0</v>
      </c>
      <c r="G48" s="31">
        <f>'חישוב לפי סניפים'!$F48/$F$1005*$J$2</f>
        <v>0.03227846434</v>
      </c>
      <c r="H48" s="34">
        <f t="shared" si="1"/>
        <v>0.03080260307</v>
      </c>
      <c r="I48" s="31">
        <v>804.0</v>
      </c>
    </row>
    <row r="49" ht="14.25" customHeight="1">
      <c r="A49" s="36"/>
      <c r="B49" s="36" t="s">
        <v>87</v>
      </c>
      <c r="C49" s="36" t="s">
        <v>2</v>
      </c>
      <c r="D49" s="37">
        <v>2.0</v>
      </c>
      <c r="E49" s="38">
        <f>'חישוב לפי סניפים'!$D49/$D$1005*$J$2</f>
        <v>0.0293267418</v>
      </c>
      <c r="F49" s="37">
        <v>2.0</v>
      </c>
      <c r="G49" s="37">
        <f>'חישוב לפי סניפים'!$F49/$F$1005*$J$2</f>
        <v>0.009222418382</v>
      </c>
      <c r="H49" s="39">
        <f t="shared" si="1"/>
        <v>0.01927458009</v>
      </c>
      <c r="I49" s="37">
        <v>965.0</v>
      </c>
    </row>
    <row r="50" ht="14.25" customHeight="1">
      <c r="A50" s="32"/>
      <c r="B50" s="32" t="s">
        <v>88</v>
      </c>
      <c r="C50" s="32" t="s">
        <v>5</v>
      </c>
      <c r="D50" s="31">
        <v>1.0</v>
      </c>
      <c r="E50" s="33">
        <f>'חישוב לפי סניפים'!$D50/$D$1005*$J$2</f>
        <v>0.0146633709</v>
      </c>
      <c r="F50" s="31">
        <v>1.0</v>
      </c>
      <c r="G50" s="31">
        <f>'חישוב לפי סניפים'!$F50/$F$1005*$J$2</f>
        <v>0.004611209191</v>
      </c>
      <c r="H50" s="34">
        <f t="shared" si="1"/>
        <v>0.009637290045</v>
      </c>
      <c r="I50" s="31">
        <v>338.0</v>
      </c>
    </row>
    <row r="51" ht="14.25" customHeight="1">
      <c r="A51" s="36"/>
      <c r="B51" s="36" t="s">
        <v>89</v>
      </c>
      <c r="C51" s="36" t="s">
        <v>12</v>
      </c>
      <c r="D51" s="37">
        <v>19.0</v>
      </c>
      <c r="E51" s="38">
        <f>'חישוב לפי סניפים'!$D51/$D$1005*$J$2</f>
        <v>0.2786040471</v>
      </c>
      <c r="F51" s="37">
        <v>73.0</v>
      </c>
      <c r="G51" s="37">
        <f>'חישוב לפי סניפים'!$F51/$F$1005*$J$2</f>
        <v>0.3366182709</v>
      </c>
      <c r="H51" s="39">
        <f t="shared" si="1"/>
        <v>0.307611159</v>
      </c>
      <c r="I51" s="37">
        <v>716.0</v>
      </c>
    </row>
    <row r="52" ht="14.25" customHeight="1">
      <c r="A52" s="32"/>
      <c r="B52" s="32" t="s">
        <v>90</v>
      </c>
      <c r="C52" s="32" t="s">
        <v>12</v>
      </c>
      <c r="D52" s="31">
        <v>33.0</v>
      </c>
      <c r="E52" s="33">
        <f>'חישוב לפי סניפים'!$D52/$D$1005*$J$2</f>
        <v>0.4838912397</v>
      </c>
      <c r="F52" s="31">
        <v>131.0</v>
      </c>
      <c r="G52" s="31">
        <f>'חישוב לפי סניפים'!$F52/$F$1005*$J$2</f>
        <v>0.604068404</v>
      </c>
      <c r="H52" s="34">
        <f t="shared" si="1"/>
        <v>0.5439798218</v>
      </c>
      <c r="I52" s="31">
        <v>77.0</v>
      </c>
    </row>
    <row r="53" ht="14.25" customHeight="1">
      <c r="A53" s="36"/>
      <c r="B53" s="36" t="s">
        <v>91</v>
      </c>
      <c r="C53" s="36" t="s">
        <v>12</v>
      </c>
      <c r="D53" s="37">
        <v>21.0</v>
      </c>
      <c r="E53" s="38">
        <f>'חישוב לפי סניפים'!$D53/$D$1005*$J$2</f>
        <v>0.3079307889</v>
      </c>
      <c r="F53" s="37">
        <v>69.0</v>
      </c>
      <c r="G53" s="37">
        <f>'חישוב לפי סניפים'!$F53/$F$1005*$J$2</f>
        <v>0.3181734342</v>
      </c>
      <c r="H53" s="39">
        <f t="shared" si="1"/>
        <v>0.3130521115</v>
      </c>
      <c r="I53" s="37">
        <v>294.0</v>
      </c>
    </row>
    <row r="54" ht="14.25" customHeight="1">
      <c r="A54" s="32"/>
      <c r="B54" s="32" t="s">
        <v>92</v>
      </c>
      <c r="C54" s="32" t="s">
        <v>12</v>
      </c>
      <c r="D54" s="31">
        <v>12.0</v>
      </c>
      <c r="E54" s="33">
        <f>'חישוב לפי סניפים'!$D54/$D$1005*$J$2</f>
        <v>0.1759604508</v>
      </c>
      <c r="F54" s="31">
        <v>30.0</v>
      </c>
      <c r="G54" s="31">
        <f>'חישוב לפי סניפים'!$F54/$F$1005*$J$2</f>
        <v>0.1383362757</v>
      </c>
      <c r="H54" s="34">
        <f t="shared" si="1"/>
        <v>0.1571483633</v>
      </c>
      <c r="I54" s="31">
        <v>1126.0</v>
      </c>
    </row>
    <row r="55" ht="14.25" customHeight="1">
      <c r="A55" s="36"/>
      <c r="B55" s="36" t="s">
        <v>93</v>
      </c>
      <c r="C55" s="36" t="s">
        <v>8</v>
      </c>
      <c r="D55" s="37">
        <v>9.0</v>
      </c>
      <c r="E55" s="38">
        <f>'חישוב לפי סניפים'!$D55/$D$1005*$J$2</f>
        <v>0.1319703381</v>
      </c>
      <c r="F55" s="37">
        <v>16.0</v>
      </c>
      <c r="G55" s="37">
        <f>'חישוב לפי סניפים'!$F55/$F$1005*$J$2</f>
        <v>0.07377934705</v>
      </c>
      <c r="H55" s="39">
        <f t="shared" si="1"/>
        <v>0.1028748426</v>
      </c>
      <c r="I55" s="37">
        <v>49.0</v>
      </c>
    </row>
    <row r="56" ht="14.25" customHeight="1">
      <c r="A56" s="32"/>
      <c r="B56" s="32" t="s">
        <v>94</v>
      </c>
      <c r="C56" s="32" t="s">
        <v>10</v>
      </c>
      <c r="D56" s="31">
        <v>117.0</v>
      </c>
      <c r="E56" s="33">
        <f>'חישוב לפי סניפים'!$D56/$D$1005*$J$2</f>
        <v>1.715614395</v>
      </c>
      <c r="F56" s="31">
        <v>409.0</v>
      </c>
      <c r="G56" s="31">
        <f>'חישוב לפי סניפים'!$F56/$F$1005*$J$2</f>
        <v>1.885984559</v>
      </c>
      <c r="H56" s="34">
        <f t="shared" si="1"/>
        <v>1.800799477</v>
      </c>
      <c r="I56" s="31">
        <v>2600.0</v>
      </c>
    </row>
    <row r="57" ht="14.25" customHeight="1">
      <c r="A57" s="36"/>
      <c r="B57" s="36" t="s">
        <v>95</v>
      </c>
      <c r="C57" s="36" t="s">
        <v>8</v>
      </c>
      <c r="D57" s="37">
        <v>8.0</v>
      </c>
      <c r="E57" s="38">
        <f>'חישוב לפי סניפים'!$D57/$D$1005*$J$2</f>
        <v>0.1173069672</v>
      </c>
      <c r="F57" s="37">
        <v>17.0</v>
      </c>
      <c r="G57" s="37">
        <f>'חישוב לפי סניפים'!$F57/$F$1005*$J$2</f>
        <v>0.07839055624</v>
      </c>
      <c r="H57" s="39">
        <f t="shared" si="1"/>
        <v>0.09784876172</v>
      </c>
      <c r="I57" s="37">
        <v>1336.0</v>
      </c>
    </row>
    <row r="58" ht="14.25" customHeight="1">
      <c r="A58" s="32"/>
      <c r="B58" s="32" t="s">
        <v>96</v>
      </c>
      <c r="C58" s="32" t="s">
        <v>2</v>
      </c>
      <c r="D58" s="31">
        <v>12.0</v>
      </c>
      <c r="E58" s="33">
        <f>'חישוב לפי סניפים'!$D58/$D$1005*$J$2</f>
        <v>0.1759604508</v>
      </c>
      <c r="F58" s="31">
        <v>3.0</v>
      </c>
      <c r="G58" s="31">
        <f>'חישוב לפי סניפים'!$F58/$F$1005*$J$2</f>
        <v>0.01383362757</v>
      </c>
      <c r="H58" s="34">
        <f t="shared" si="1"/>
        <v>0.09489703918</v>
      </c>
      <c r="I58" s="31">
        <v>478.0</v>
      </c>
    </row>
    <row r="59" ht="14.25" customHeight="1">
      <c r="A59" s="36"/>
      <c r="B59" s="36" t="s">
        <v>97</v>
      </c>
      <c r="C59" s="36" t="s">
        <v>2</v>
      </c>
      <c r="D59" s="37">
        <v>2.0</v>
      </c>
      <c r="E59" s="38">
        <f>'חישוב לפי סניפים'!$D60/$D$1005*$J$2</f>
        <v>0.146633709</v>
      </c>
      <c r="F59" s="37">
        <v>4.0</v>
      </c>
      <c r="G59" s="37">
        <f>'חישוב לפי סניפים'!$F60/$F$1005*$J$2</f>
        <v>0.1660035309</v>
      </c>
      <c r="H59" s="39">
        <f t="shared" si="1"/>
        <v>0.1563186199</v>
      </c>
      <c r="I59" s="37">
        <v>1359.0</v>
      </c>
    </row>
    <row r="60" ht="14.25" customHeight="1">
      <c r="A60" s="32"/>
      <c r="B60" s="32" t="s">
        <v>98</v>
      </c>
      <c r="C60" s="32" t="s">
        <v>12</v>
      </c>
      <c r="D60" s="31">
        <v>10.0</v>
      </c>
      <c r="E60" s="33">
        <f>'חישוב לפי סניפים'!$D61/$D$1005*$J$2</f>
        <v>0.6158615778</v>
      </c>
      <c r="F60" s="31">
        <v>36.0</v>
      </c>
      <c r="G60" s="31">
        <f>'חישוב לפי סניפים'!$F61/$F$1005*$J$2</f>
        <v>0.4703433375</v>
      </c>
      <c r="H60" s="34">
        <f t="shared" si="1"/>
        <v>0.5431024576</v>
      </c>
      <c r="I60" s="31">
        <v>330.0</v>
      </c>
    </row>
    <row r="61" ht="14.25" customHeight="1">
      <c r="A61" s="36"/>
      <c r="B61" s="36" t="s">
        <v>99</v>
      </c>
      <c r="C61" s="36" t="s">
        <v>8</v>
      </c>
      <c r="D61" s="37">
        <v>42.0</v>
      </c>
      <c r="E61" s="38">
        <f>'חישוב לפי סניפים'!$D62/$D$1005*$J$2</f>
        <v>0.3959110143</v>
      </c>
      <c r="F61" s="37">
        <v>102.0</v>
      </c>
      <c r="G61" s="37">
        <f>'חישוב לפי סניפים'!$F62/$F$1005*$J$2</f>
        <v>0.2858949698</v>
      </c>
      <c r="H61" s="39">
        <f t="shared" si="1"/>
        <v>0.3409029921</v>
      </c>
      <c r="I61" s="37">
        <v>1182.0</v>
      </c>
    </row>
    <row r="62" ht="14.25" customHeight="1">
      <c r="A62" s="32"/>
      <c r="B62" s="32" t="s">
        <v>100</v>
      </c>
      <c r="C62" s="32" t="s">
        <v>8</v>
      </c>
      <c r="D62" s="31">
        <v>27.0</v>
      </c>
      <c r="E62" s="33">
        <f>'חישוב לפי סניפים'!$D63/$D$1005*$J$2</f>
        <v>0.4105743852</v>
      </c>
      <c r="F62" s="31">
        <v>62.0</v>
      </c>
      <c r="G62" s="31">
        <f>'חישוב לפי סניפים'!$F63/$F$1005*$J$2</f>
        <v>0.4288424547</v>
      </c>
      <c r="H62" s="34">
        <f t="shared" si="1"/>
        <v>0.41970842</v>
      </c>
      <c r="I62" s="31">
        <v>429.0</v>
      </c>
    </row>
    <row r="63" ht="14.25" customHeight="1">
      <c r="A63" s="36"/>
      <c r="B63" s="36" t="s">
        <v>101</v>
      </c>
      <c r="C63" s="36" t="s">
        <v>12</v>
      </c>
      <c r="D63" s="37">
        <v>28.0</v>
      </c>
      <c r="E63" s="38">
        <f>'חישוב לפי סניפים'!$D64/$D$1005*$J$2</f>
        <v>0.0733168545</v>
      </c>
      <c r="F63" s="37">
        <v>93.0</v>
      </c>
      <c r="G63" s="37">
        <f>'חישוב לפי סניפים'!$F64/$F$1005*$J$2</f>
        <v>0.1106690206</v>
      </c>
      <c r="H63" s="39">
        <f t="shared" si="1"/>
        <v>0.09199293754</v>
      </c>
      <c r="I63" s="37">
        <v>285.0</v>
      </c>
    </row>
    <row r="64" ht="14.25" customHeight="1">
      <c r="A64" s="32"/>
      <c r="B64" s="32" t="s">
        <v>102</v>
      </c>
      <c r="C64" s="32" t="s">
        <v>8</v>
      </c>
      <c r="D64" s="31">
        <v>5.0</v>
      </c>
      <c r="E64" s="33">
        <f>'חישוב לפי סניפים'!$D66/$D$1005*$J$2</f>
        <v>0.0439901127</v>
      </c>
      <c r="F64" s="31">
        <v>24.0</v>
      </c>
      <c r="G64" s="31">
        <f>'חישוב לפי סניפים'!$F66/$F$1005*$J$2</f>
        <v>0.1383362757</v>
      </c>
      <c r="H64" s="34">
        <f t="shared" si="1"/>
        <v>0.09116319421</v>
      </c>
      <c r="I64" s="31">
        <v>1365.0</v>
      </c>
    </row>
    <row r="65" ht="14.25" customHeight="1">
      <c r="A65" s="36"/>
      <c r="B65" s="36" t="s">
        <v>103</v>
      </c>
      <c r="C65" s="36" t="s">
        <v>13</v>
      </c>
      <c r="D65" s="37">
        <v>26.0</v>
      </c>
      <c r="E65" s="38">
        <f>'חישוב לפי סניפים'!$D67/$D$1005*$J$2</f>
        <v>0.0733168545</v>
      </c>
      <c r="F65" s="37">
        <v>54.0</v>
      </c>
      <c r="G65" s="37">
        <f>'חישוב לפי סניפים'!$F67/$F$1005*$J$2</f>
        <v>0.03688967353</v>
      </c>
      <c r="H65" s="39">
        <f t="shared" si="1"/>
        <v>0.05510326401</v>
      </c>
      <c r="I65" s="37">
        <v>41.0</v>
      </c>
    </row>
    <row r="66" ht="14.25" customHeight="1">
      <c r="A66" s="32"/>
      <c r="B66" s="32" t="s">
        <v>104</v>
      </c>
      <c r="C66" s="32" t="s">
        <v>8</v>
      </c>
      <c r="D66" s="31">
        <v>3.0</v>
      </c>
      <c r="E66" s="33">
        <f>'חישוב לפי סניפים'!$D65/$D$1005*$J$2</f>
        <v>0.3812476434</v>
      </c>
      <c r="F66" s="31">
        <v>30.0</v>
      </c>
      <c r="G66" s="31">
        <f>'חישוב לפי סניפים'!$F65/$F$1005*$J$2</f>
        <v>0.2490052963</v>
      </c>
      <c r="H66" s="34">
        <f t="shared" si="1"/>
        <v>0.3151264698</v>
      </c>
      <c r="I66" s="31">
        <v>4002.0</v>
      </c>
    </row>
    <row r="67" ht="14.25" customHeight="1">
      <c r="A67" s="36"/>
      <c r="B67" s="36" t="s">
        <v>105</v>
      </c>
      <c r="C67" s="36" t="s">
        <v>12</v>
      </c>
      <c r="D67" s="37">
        <v>5.0</v>
      </c>
      <c r="E67" s="38">
        <f>'חישוב לפי סניפים'!$D68/$D$1005*$J$2</f>
        <v>0.0439901127</v>
      </c>
      <c r="F67" s="37">
        <v>8.0</v>
      </c>
      <c r="G67" s="37">
        <f>'חישוב לפי סניפים'!$F68/$F$1005*$J$2</f>
        <v>0.01844483676</v>
      </c>
      <c r="H67" s="39">
        <f t="shared" si="1"/>
        <v>0.03121747473</v>
      </c>
      <c r="I67" s="37">
        <v>1248.0</v>
      </c>
    </row>
    <row r="68" ht="14.25" customHeight="1">
      <c r="A68" s="32"/>
      <c r="B68" s="32" t="s">
        <v>106</v>
      </c>
      <c r="C68" s="32" t="s">
        <v>11</v>
      </c>
      <c r="D68" s="31">
        <v>3.0</v>
      </c>
      <c r="E68" s="33">
        <f>'חישוב לפי סניפים'!$D69/$D$1005*$J$2</f>
        <v>0.0146633709</v>
      </c>
      <c r="F68" s="31">
        <v>4.0</v>
      </c>
      <c r="G68" s="31">
        <f>'חישוב לפי סניפים'!$F69/$F$1005*$J$2</f>
        <v>0.05994571948</v>
      </c>
      <c r="H68" s="34">
        <f t="shared" si="1"/>
        <v>0.03730454519</v>
      </c>
      <c r="I68" s="31">
        <v>682.0</v>
      </c>
    </row>
    <row r="69" ht="14.25" customHeight="1">
      <c r="A69" s="36"/>
      <c r="B69" s="36" t="s">
        <v>107</v>
      </c>
      <c r="C69" s="36" t="s">
        <v>8</v>
      </c>
      <c r="D69" s="37">
        <v>1.0</v>
      </c>
      <c r="E69" s="38">
        <f>'חישוב לפי סניפים'!$D70/$D$1005*$J$2</f>
        <v>0.2199505635</v>
      </c>
      <c r="F69" s="37">
        <v>13.0</v>
      </c>
      <c r="G69" s="37">
        <f>'חישוב לפי סניפים'!$F70/$F$1005*$J$2</f>
        <v>0.04611209191</v>
      </c>
      <c r="H69" s="39">
        <f t="shared" si="1"/>
        <v>0.1330313277</v>
      </c>
      <c r="I69" s="37">
        <v>204.0</v>
      </c>
    </row>
    <row r="70" ht="14.25" customHeight="1">
      <c r="A70" s="32"/>
      <c r="B70" s="32" t="s">
        <v>108</v>
      </c>
      <c r="C70" s="32" t="s">
        <v>8</v>
      </c>
      <c r="D70" s="31">
        <v>15.0</v>
      </c>
      <c r="E70" s="33">
        <f>'חישוב לפי סניפים'!$D71/$D$1005*$J$2</f>
        <v>0.1612970799</v>
      </c>
      <c r="F70" s="31">
        <v>10.0</v>
      </c>
      <c r="G70" s="31">
        <f>'חישוב לפי סניפים'!$F71/$F$1005*$J$2</f>
        <v>0.1567811125</v>
      </c>
      <c r="H70" s="34">
        <f t="shared" si="1"/>
        <v>0.1590390962</v>
      </c>
      <c r="I70" s="31">
        <v>841.0</v>
      </c>
    </row>
    <row r="71" ht="14.25" customHeight="1">
      <c r="A71" s="36"/>
      <c r="B71" s="36" t="s">
        <v>109</v>
      </c>
      <c r="C71" s="36" t="s">
        <v>8</v>
      </c>
      <c r="D71" s="37">
        <v>11.0</v>
      </c>
      <c r="E71" s="38">
        <f>'חישוב לפי סניפים'!$D72/$D$1005*$J$2</f>
        <v>0.0879802254</v>
      </c>
      <c r="F71" s="37">
        <v>34.0</v>
      </c>
      <c r="G71" s="37">
        <f>'חישוב לפי סניפים'!$F72/$F$1005*$J$2</f>
        <v>0.1014466022</v>
      </c>
      <c r="H71" s="39">
        <f t="shared" si="1"/>
        <v>0.0947134138</v>
      </c>
      <c r="I71" s="37">
        <v>1125.0</v>
      </c>
    </row>
    <row r="72" ht="14.25" customHeight="1">
      <c r="A72" s="32"/>
      <c r="B72" s="32" t="s">
        <v>110</v>
      </c>
      <c r="C72" s="32" t="s">
        <v>12</v>
      </c>
      <c r="D72" s="31">
        <v>6.0</v>
      </c>
      <c r="E72" s="33">
        <f>'חישוב לפי סניפים'!$D73/$D$1005*$J$2</f>
        <v>0.0586534836</v>
      </c>
      <c r="F72" s="31">
        <v>22.0</v>
      </c>
      <c r="G72" s="31">
        <f>'חישוב לפי סניפים'!$F73/$F$1005*$J$2</f>
        <v>0.04150088272</v>
      </c>
      <c r="H72" s="34">
        <f t="shared" si="1"/>
        <v>0.05007718316</v>
      </c>
      <c r="I72" s="31">
        <v>3556.0</v>
      </c>
    </row>
    <row r="73" ht="14.25" customHeight="1">
      <c r="A73" s="36"/>
      <c r="B73" s="36" t="s">
        <v>111</v>
      </c>
      <c r="C73" s="36" t="s">
        <v>3</v>
      </c>
      <c r="D73" s="37">
        <v>4.0</v>
      </c>
      <c r="E73" s="38">
        <f>'חישוב לפי סניפים'!$D74/$D$1005*$J$2</f>
        <v>0.0146633709</v>
      </c>
      <c r="F73" s="37">
        <v>9.0</v>
      </c>
      <c r="G73" s="37">
        <f>'חישוב לפי סניפים'!$F74/$F$1005*$J$2</f>
        <v>0.009222418382</v>
      </c>
      <c r="H73" s="39">
        <f t="shared" si="1"/>
        <v>0.01194289464</v>
      </c>
      <c r="I73" s="37">
        <v>1309.0</v>
      </c>
    </row>
    <row r="74" ht="14.25" customHeight="1">
      <c r="A74" s="32"/>
      <c r="B74" s="32" t="s">
        <v>112</v>
      </c>
      <c r="C74" s="32" t="s">
        <v>7</v>
      </c>
      <c r="D74" s="31">
        <v>1.0</v>
      </c>
      <c r="E74" s="33">
        <f>'חישוב לפי סניפים'!$D75/$D$1005*$J$2</f>
        <v>0.3519209016</v>
      </c>
      <c r="F74" s="31">
        <v>2.0</v>
      </c>
      <c r="G74" s="31">
        <f>'חישוב לפי סניפים'!$F75/$F$1005*$J$2</f>
        <v>0.581012358</v>
      </c>
      <c r="H74" s="34">
        <f t="shared" si="1"/>
        <v>0.4664666298</v>
      </c>
      <c r="I74" s="31">
        <v>3618.0</v>
      </c>
    </row>
    <row r="75" ht="14.25" customHeight="1">
      <c r="A75" s="36"/>
      <c r="B75" s="36" t="s">
        <v>113</v>
      </c>
      <c r="C75" s="36" t="s">
        <v>13</v>
      </c>
      <c r="D75" s="37">
        <v>24.0</v>
      </c>
      <c r="E75" s="38">
        <f>'חישוב לפי סניפים'!$D76/$D$1005*$J$2</f>
        <v>0.0293267418</v>
      </c>
      <c r="F75" s="37">
        <v>126.0</v>
      </c>
      <c r="G75" s="37">
        <f>'חישוב לפי סניפים'!$F76/$F$1005*$J$2</f>
        <v>0.009222418382</v>
      </c>
      <c r="H75" s="39">
        <f t="shared" si="1"/>
        <v>0.01927458009</v>
      </c>
      <c r="I75" s="37">
        <v>3750.0</v>
      </c>
    </row>
    <row r="76" ht="14.25" customHeight="1">
      <c r="A76" s="32"/>
      <c r="B76" s="32" t="s">
        <v>114</v>
      </c>
      <c r="C76" s="32" t="s">
        <v>8</v>
      </c>
      <c r="D76" s="31">
        <v>2.0</v>
      </c>
      <c r="E76" s="33">
        <f>'חישוב לפי סניפים'!$D77/$D$1005*$J$2</f>
        <v>0.0879802254</v>
      </c>
      <c r="F76" s="31">
        <v>2.0</v>
      </c>
      <c r="G76" s="31">
        <f>'חישוב לפי סניפים'!$F77/$F$1005*$J$2</f>
        <v>0.1752259493</v>
      </c>
      <c r="H76" s="34">
        <f t="shared" si="1"/>
        <v>0.1316030873</v>
      </c>
      <c r="I76" s="31">
        <v>603.0</v>
      </c>
    </row>
    <row r="77" ht="14.25" customHeight="1">
      <c r="A77" s="36"/>
      <c r="B77" s="36" t="s">
        <v>115</v>
      </c>
      <c r="C77" s="36" t="s">
        <v>12</v>
      </c>
      <c r="D77" s="37">
        <v>6.0</v>
      </c>
      <c r="E77" s="38">
        <f>'חישוב לפי סניפים'!$D59/$D$1005*$J$2</f>
        <v>0.0293267418</v>
      </c>
      <c r="F77" s="37">
        <v>38.0</v>
      </c>
      <c r="G77" s="37">
        <f>'חישוב לפי סניפים'!$F59/$F$1005*$J$2</f>
        <v>0.01844483676</v>
      </c>
      <c r="H77" s="39">
        <f t="shared" si="1"/>
        <v>0.02388578928</v>
      </c>
      <c r="I77" s="37">
        <v>4003.0</v>
      </c>
    </row>
    <row r="78" ht="14.25" customHeight="1">
      <c r="A78" s="32"/>
      <c r="B78" s="32" t="s">
        <v>116</v>
      </c>
      <c r="C78" s="32" t="s">
        <v>8</v>
      </c>
      <c r="D78" s="31">
        <v>3.0</v>
      </c>
      <c r="E78" s="33">
        <f>'חישוב לפי סניפים'!$D78/$D$1005*$J$2</f>
        <v>0.0439901127</v>
      </c>
      <c r="F78" s="31">
        <v>23.0</v>
      </c>
      <c r="G78" s="31">
        <f>'חישוב לפי סניפים'!$F78/$F$1005*$J$2</f>
        <v>0.1060578114</v>
      </c>
      <c r="H78" s="34">
        <f t="shared" si="1"/>
        <v>0.07502396204</v>
      </c>
      <c r="I78" s="31">
        <v>772.0</v>
      </c>
    </row>
    <row r="79" ht="14.25" customHeight="1">
      <c r="A79" s="36"/>
      <c r="B79" s="36" t="s">
        <v>117</v>
      </c>
      <c r="C79" s="36" t="s">
        <v>8</v>
      </c>
      <c r="D79" s="37">
        <v>10.0</v>
      </c>
      <c r="E79" s="38">
        <f>'חישוב לפי סניפים'!$D79/$D$1005*$J$2</f>
        <v>0.146633709</v>
      </c>
      <c r="F79" s="37">
        <v>35.0</v>
      </c>
      <c r="G79" s="37">
        <f>'חישוב לפי סניפים'!$F79/$F$1005*$J$2</f>
        <v>0.1613923217</v>
      </c>
      <c r="H79" s="39">
        <f t="shared" si="1"/>
        <v>0.1540130153</v>
      </c>
      <c r="I79" s="37">
        <v>1064.0</v>
      </c>
    </row>
    <row r="80" ht="14.25" customHeight="1">
      <c r="A80" s="32"/>
      <c r="B80" s="32" t="s">
        <v>118</v>
      </c>
      <c r="C80" s="32" t="s">
        <v>8</v>
      </c>
      <c r="D80" s="31">
        <v>5.0</v>
      </c>
      <c r="E80" s="33">
        <f>'חישוב לפי סניפים'!$D80/$D$1005*$J$2</f>
        <v>0.0733168545</v>
      </c>
      <c r="F80" s="31">
        <v>5.0</v>
      </c>
      <c r="G80" s="31">
        <f>'חישוב לפי סניפים'!$F80/$F$1005*$J$2</f>
        <v>0.02305604595</v>
      </c>
      <c r="H80" s="34">
        <f t="shared" si="1"/>
        <v>0.04818645023</v>
      </c>
      <c r="I80" s="31">
        <v>1253.0</v>
      </c>
    </row>
    <row r="81" ht="14.25" customHeight="1">
      <c r="A81" s="36"/>
      <c r="B81" s="36" t="s">
        <v>119</v>
      </c>
      <c r="C81" s="36" t="s">
        <v>8</v>
      </c>
      <c r="D81" s="37">
        <v>1.0</v>
      </c>
      <c r="E81" s="38">
        <f>'חישוב לפי סניפים'!$D81/$D$1005*$J$2</f>
        <v>0.0146633709</v>
      </c>
      <c r="F81" s="37">
        <v>1.0</v>
      </c>
      <c r="G81" s="37">
        <f>'חישוב לפי סניפים'!$F81/$F$1005*$J$2</f>
        <v>0.004611209191</v>
      </c>
      <c r="H81" s="39">
        <f t="shared" si="1"/>
        <v>0.009637290045</v>
      </c>
      <c r="I81" s="37">
        <v>23.0</v>
      </c>
    </row>
    <row r="82" ht="14.25" customHeight="1">
      <c r="A82" s="32"/>
      <c r="B82" s="32" t="s">
        <v>120</v>
      </c>
      <c r="C82" s="32" t="s">
        <v>8</v>
      </c>
      <c r="D82" s="31">
        <v>5.0</v>
      </c>
      <c r="E82" s="33">
        <f>'חישוב לפי סניפים'!$D82/$D$1005*$J$2</f>
        <v>0.0733168545</v>
      </c>
      <c r="F82" s="31">
        <v>17.0</v>
      </c>
      <c r="G82" s="31">
        <f>'חישוב לפי סניפים'!$F82/$F$1005*$J$2</f>
        <v>0.07839055624</v>
      </c>
      <c r="H82" s="34">
        <f t="shared" si="1"/>
        <v>0.07585370537</v>
      </c>
      <c r="I82" s="31">
        <v>4012.0</v>
      </c>
    </row>
    <row r="83" ht="14.25" customHeight="1">
      <c r="A83" s="36"/>
      <c r="B83" s="36" t="s">
        <v>121</v>
      </c>
      <c r="C83" s="36" t="s">
        <v>2</v>
      </c>
      <c r="D83" s="37">
        <v>28.0</v>
      </c>
      <c r="E83" s="38">
        <f>'חישוב לפי סניפים'!$D83/$D$1005*$J$2</f>
        <v>0.4105743852</v>
      </c>
      <c r="F83" s="37">
        <v>61.0</v>
      </c>
      <c r="G83" s="37">
        <f>'חישוב לפי סניפים'!$F83/$F$1005*$J$2</f>
        <v>0.2812837606</v>
      </c>
      <c r="H83" s="39">
        <f t="shared" si="1"/>
        <v>0.3459290729</v>
      </c>
      <c r="I83" s="37">
        <v>529.0</v>
      </c>
    </row>
    <row r="84" ht="14.25" customHeight="1">
      <c r="A84" s="32"/>
      <c r="B84" s="32" t="s">
        <v>122</v>
      </c>
      <c r="C84" s="32" t="s">
        <v>2</v>
      </c>
      <c r="D84" s="31">
        <v>3.0</v>
      </c>
      <c r="E84" s="33">
        <f>'חישוב לפי סניפים'!$D84/$D$1005*$J$2</f>
        <v>0.0439901127</v>
      </c>
      <c r="F84" s="31">
        <v>3.0</v>
      </c>
      <c r="G84" s="31">
        <f>'חישוב לפי סניפים'!$F84/$F$1005*$J$2</f>
        <v>0.01383362757</v>
      </c>
      <c r="H84" s="34">
        <f t="shared" si="1"/>
        <v>0.02891187014</v>
      </c>
      <c r="I84" s="31">
        <v>963.0</v>
      </c>
    </row>
    <row r="85" ht="14.25" customHeight="1">
      <c r="A85" s="36"/>
      <c r="B85" s="36" t="s">
        <v>123</v>
      </c>
      <c r="C85" s="36" t="s">
        <v>12</v>
      </c>
      <c r="D85" s="37">
        <v>8.0</v>
      </c>
      <c r="E85" s="38">
        <f>'חישוב לפי סניפים'!$D85/$D$1005*$J$2</f>
        <v>0.1173069672</v>
      </c>
      <c r="F85" s="37">
        <v>27.0</v>
      </c>
      <c r="G85" s="37">
        <f>'חישוב לפי סניפים'!$F85/$F$1005*$J$2</f>
        <v>0.1245026482</v>
      </c>
      <c r="H85" s="39">
        <f t="shared" si="1"/>
        <v>0.1209048077</v>
      </c>
      <c r="I85" s="37">
        <v>4301.0</v>
      </c>
    </row>
    <row r="86" ht="14.25" customHeight="1">
      <c r="A86" s="32"/>
      <c r="B86" s="32" t="s">
        <v>124</v>
      </c>
      <c r="C86" s="32" t="s">
        <v>12</v>
      </c>
      <c r="D86" s="31">
        <v>42.0</v>
      </c>
      <c r="E86" s="33">
        <f>'חישוב לפי סניפים'!$D86/$D$1005*$J$2</f>
        <v>0.6158615778</v>
      </c>
      <c r="F86" s="31">
        <v>223.0</v>
      </c>
      <c r="G86" s="31">
        <f>'חישוב לפי סניפים'!$F86/$F$1005*$J$2</f>
        <v>1.02829965</v>
      </c>
      <c r="H86" s="34">
        <f t="shared" si="1"/>
        <v>0.8220806137</v>
      </c>
      <c r="I86" s="31">
        <v>176.0</v>
      </c>
    </row>
    <row r="87" ht="14.25" customHeight="1">
      <c r="A87" s="36"/>
      <c r="B87" s="36" t="s">
        <v>125</v>
      </c>
      <c r="C87" s="36" t="s">
        <v>12</v>
      </c>
      <c r="D87" s="37">
        <v>14.0</v>
      </c>
      <c r="E87" s="38">
        <f>'חישוב לפי סניפים'!$D87/$D$1005*$J$2</f>
        <v>0.2052871926</v>
      </c>
      <c r="F87" s="37">
        <v>66.0</v>
      </c>
      <c r="G87" s="37">
        <f>'חישוב לפי סניפים'!$F87/$F$1005*$J$2</f>
        <v>0.3043398066</v>
      </c>
      <c r="H87" s="39">
        <f t="shared" si="1"/>
        <v>0.2548134996</v>
      </c>
      <c r="I87" s="37">
        <v>313.0</v>
      </c>
    </row>
    <row r="88" ht="14.25" customHeight="1">
      <c r="A88" s="32"/>
      <c r="B88" s="32" t="s">
        <v>126</v>
      </c>
      <c r="C88" s="32" t="s">
        <v>7</v>
      </c>
      <c r="D88" s="31">
        <v>15.0</v>
      </c>
      <c r="E88" s="33">
        <f>'חישוב לפי סניפים'!$D88/$D$1005*$J$2</f>
        <v>0.2199505635</v>
      </c>
      <c r="F88" s="31">
        <v>40.0</v>
      </c>
      <c r="G88" s="31">
        <f>'חישוב לפי סניפים'!$F88/$F$1005*$J$2</f>
        <v>0.1844483676</v>
      </c>
      <c r="H88" s="34">
        <f t="shared" si="1"/>
        <v>0.2021994656</v>
      </c>
      <c r="I88" s="31">
        <v>3650.0</v>
      </c>
    </row>
    <row r="89" ht="14.25" customHeight="1">
      <c r="A89" s="36"/>
      <c r="B89" s="36" t="s">
        <v>127</v>
      </c>
      <c r="C89" s="36" t="s">
        <v>8</v>
      </c>
      <c r="D89" s="37">
        <v>5.0</v>
      </c>
      <c r="E89" s="38">
        <f>'חישוב לפי סניפים'!$D89/$D$1005*$J$2</f>
        <v>0.0733168545</v>
      </c>
      <c r="F89" s="37">
        <v>24.0</v>
      </c>
      <c r="G89" s="37">
        <f>'חישוב לפי סניפים'!$F89/$F$1005*$J$2</f>
        <v>0.1106690206</v>
      </c>
      <c r="H89" s="39">
        <f t="shared" si="1"/>
        <v>0.09199293754</v>
      </c>
      <c r="I89" s="37">
        <v>701.0</v>
      </c>
    </row>
    <row r="90" ht="14.25" customHeight="1">
      <c r="A90" s="32"/>
      <c r="B90" s="32" t="s">
        <v>128</v>
      </c>
      <c r="C90" s="32" t="s">
        <v>8</v>
      </c>
      <c r="D90" s="31">
        <v>1.0</v>
      </c>
      <c r="E90" s="33">
        <f>'חישוב לפי סניפים'!$D90/$D$1005*$J$2</f>
        <v>0.0146633709</v>
      </c>
      <c r="F90" s="31">
        <v>0.0</v>
      </c>
      <c r="G90" s="31">
        <f>'חישוב לפי סניפים'!$F90/$F$1005*$J$2</f>
        <v>0</v>
      </c>
      <c r="H90" s="34">
        <f t="shared" si="1"/>
        <v>0.00733168545</v>
      </c>
      <c r="I90" s="31">
        <v>3598.0</v>
      </c>
    </row>
    <row r="91" ht="14.25" customHeight="1">
      <c r="A91" s="36"/>
      <c r="B91" s="36" t="s">
        <v>129</v>
      </c>
      <c r="C91" s="36" t="s">
        <v>12</v>
      </c>
      <c r="D91" s="37">
        <v>13.0</v>
      </c>
      <c r="E91" s="38">
        <f>'חישוב לפי סניפים'!$D91/$D$1005*$J$2</f>
        <v>0.1906238217</v>
      </c>
      <c r="F91" s="37">
        <v>45.0</v>
      </c>
      <c r="G91" s="37">
        <f>'חישוב לפי סניפים'!$F91/$F$1005*$J$2</f>
        <v>0.2075044136</v>
      </c>
      <c r="H91" s="39">
        <f t="shared" si="1"/>
        <v>0.1990641176</v>
      </c>
      <c r="I91" s="37">
        <v>714.0</v>
      </c>
    </row>
    <row r="92" ht="14.25" customHeight="1">
      <c r="A92" s="32"/>
      <c r="B92" s="32" t="s">
        <v>130</v>
      </c>
      <c r="C92" s="32" t="s">
        <v>3</v>
      </c>
      <c r="D92" s="31">
        <v>12.0</v>
      </c>
      <c r="E92" s="33">
        <f>'חישוב לפי סניפים'!$D92/$D$1005*$J$2</f>
        <v>0.1759604508</v>
      </c>
      <c r="F92" s="31">
        <v>68.0</v>
      </c>
      <c r="G92" s="31">
        <f>'חישוב לפי סניפים'!$F92/$F$1005*$J$2</f>
        <v>0.313562225</v>
      </c>
      <c r="H92" s="34">
        <f t="shared" si="1"/>
        <v>0.2447613379</v>
      </c>
      <c r="I92" s="31">
        <v>3570.0</v>
      </c>
    </row>
    <row r="93" ht="14.25" customHeight="1">
      <c r="A93" s="36"/>
      <c r="B93" s="36" t="s">
        <v>131</v>
      </c>
      <c r="C93" s="36" t="s">
        <v>8</v>
      </c>
      <c r="D93" s="37">
        <v>3.0</v>
      </c>
      <c r="E93" s="38">
        <f>'חישוב לפי סניפים'!$D93/$D$1005*$J$2</f>
        <v>0.0439901127</v>
      </c>
      <c r="F93" s="37">
        <v>5.0</v>
      </c>
      <c r="G93" s="37">
        <f>'חישוב לפי סניפים'!$F93/$F$1005*$J$2</f>
        <v>0.02305604595</v>
      </c>
      <c r="H93" s="39">
        <f t="shared" si="1"/>
        <v>0.03352307933</v>
      </c>
      <c r="I93" s="37">
        <v>1324.0</v>
      </c>
    </row>
    <row r="94" ht="14.25" customHeight="1">
      <c r="A94" s="32"/>
      <c r="B94" s="32" t="s">
        <v>132</v>
      </c>
      <c r="C94" s="32" t="s">
        <v>8</v>
      </c>
      <c r="D94" s="31">
        <v>4.0</v>
      </c>
      <c r="E94" s="33">
        <f>'חישוב לפי סניפים'!$D94/$D$1005*$J$2</f>
        <v>0.0586534836</v>
      </c>
      <c r="F94" s="31">
        <v>6.0</v>
      </c>
      <c r="G94" s="31">
        <f>'חישוב לפי סניפים'!$F94/$F$1005*$J$2</f>
        <v>0.02766725514</v>
      </c>
      <c r="H94" s="34">
        <f t="shared" si="1"/>
        <v>0.04316036937</v>
      </c>
      <c r="I94" s="31">
        <v>71.0</v>
      </c>
    </row>
    <row r="95" ht="14.25" customHeight="1">
      <c r="A95" s="36"/>
      <c r="B95" s="36" t="s">
        <v>133</v>
      </c>
      <c r="C95" s="36" t="s">
        <v>5</v>
      </c>
      <c r="D95" s="37">
        <v>326.0</v>
      </c>
      <c r="E95" s="38">
        <f>'חישוב לפי סניפים'!$D95/$D$1005*$J$2</f>
        <v>4.780258913</v>
      </c>
      <c r="F95" s="37">
        <v>1049.0</v>
      </c>
      <c r="G95" s="37">
        <f>'חישוב לפי סניפים'!$F95/$F$1005*$J$2</f>
        <v>4.837158441</v>
      </c>
      <c r="H95" s="39">
        <f t="shared" si="1"/>
        <v>4.808708677</v>
      </c>
      <c r="I95" s="37">
        <v>70.0</v>
      </c>
    </row>
    <row r="96" ht="14.25" customHeight="1">
      <c r="A96" s="32"/>
      <c r="B96" s="32" t="s">
        <v>134</v>
      </c>
      <c r="C96" s="32" t="s">
        <v>12</v>
      </c>
      <c r="D96" s="31">
        <v>18.0</v>
      </c>
      <c r="E96" s="33">
        <f>'חישוב לפי סניפים'!$D96/$D$1005*$J$2</f>
        <v>0.2639406762</v>
      </c>
      <c r="F96" s="31">
        <v>83.0</v>
      </c>
      <c r="G96" s="31">
        <f>'חישוב לפי סניפים'!$F96/$F$1005*$J$2</f>
        <v>0.3827303628</v>
      </c>
      <c r="H96" s="34">
        <f t="shared" si="1"/>
        <v>0.3233355195</v>
      </c>
      <c r="I96" s="31">
        <v>199.0</v>
      </c>
    </row>
    <row r="97" ht="14.25" customHeight="1">
      <c r="A97" s="36"/>
      <c r="B97" s="36" t="s">
        <v>135</v>
      </c>
      <c r="C97" s="36" t="s">
        <v>12</v>
      </c>
      <c r="D97" s="37">
        <v>18.0</v>
      </c>
      <c r="E97" s="38">
        <f>'חישוב לפי סניפים'!$D97/$D$1005*$J$2</f>
        <v>0.2639406762</v>
      </c>
      <c r="F97" s="37">
        <v>71.0</v>
      </c>
      <c r="G97" s="37">
        <f>'חישוב לפי סניפים'!$F97/$F$1005*$J$2</f>
        <v>0.3273958525</v>
      </c>
      <c r="H97" s="39">
        <f t="shared" si="1"/>
        <v>0.2956682644</v>
      </c>
      <c r="I97" s="37">
        <v>188.0</v>
      </c>
    </row>
    <row r="98" ht="14.25" customHeight="1">
      <c r="A98" s="32"/>
      <c r="B98" s="32" t="s">
        <v>136</v>
      </c>
      <c r="C98" s="32" t="s">
        <v>8</v>
      </c>
      <c r="D98" s="31">
        <v>6.0</v>
      </c>
      <c r="E98" s="33">
        <f>'חישוב לפי סניפים'!$D98/$D$1005*$J$2</f>
        <v>0.0879802254</v>
      </c>
      <c r="F98" s="31">
        <v>72.0</v>
      </c>
      <c r="G98" s="31">
        <f>'חישוב לפי סניפים'!$F98/$F$1005*$J$2</f>
        <v>0.3320070617</v>
      </c>
      <c r="H98" s="34">
        <f t="shared" si="1"/>
        <v>0.2099936436</v>
      </c>
      <c r="I98" s="31">
        <v>1188.0</v>
      </c>
    </row>
    <row r="99" ht="14.25" customHeight="1">
      <c r="A99" s="36"/>
      <c r="B99" s="36" t="s">
        <v>137</v>
      </c>
      <c r="C99" s="36" t="s">
        <v>8</v>
      </c>
      <c r="D99" s="37">
        <v>2.0</v>
      </c>
      <c r="E99" s="38">
        <f>'חישוב לפי סניפים'!$D99/$D$1005*$J$2</f>
        <v>0.0293267418</v>
      </c>
      <c r="F99" s="37">
        <v>3.0</v>
      </c>
      <c r="G99" s="37">
        <f>'חישוב לפי סניפים'!$F99/$F$1005*$J$2</f>
        <v>0.01383362757</v>
      </c>
      <c r="H99" s="39">
        <f t="shared" si="1"/>
        <v>0.02158018469</v>
      </c>
      <c r="I99" s="37">
        <v>3722.0</v>
      </c>
    </row>
    <row r="100" ht="14.25" customHeight="1">
      <c r="A100" s="32"/>
      <c r="B100" s="32" t="s">
        <v>138</v>
      </c>
      <c r="C100" s="32" t="s">
        <v>12</v>
      </c>
      <c r="D100" s="31">
        <v>1.0</v>
      </c>
      <c r="E100" s="33">
        <f>'חישוב לפי סניפים'!$D100/$D$1005*$J$2</f>
        <v>0.0146633709</v>
      </c>
      <c r="F100" s="31">
        <v>20.0</v>
      </c>
      <c r="G100" s="31">
        <f>'חישוב לפי סניפים'!$F100/$F$1005*$J$2</f>
        <v>0.09222418382</v>
      </c>
      <c r="H100" s="34">
        <f t="shared" si="1"/>
        <v>0.05344377736</v>
      </c>
      <c r="I100" s="31">
        <v>1152.0</v>
      </c>
    </row>
    <row r="101" ht="14.25" customHeight="1">
      <c r="A101" s="36"/>
      <c r="B101" s="36" t="s">
        <v>139</v>
      </c>
      <c r="C101" s="36" t="s">
        <v>5</v>
      </c>
      <c r="D101" s="37">
        <v>271.0</v>
      </c>
      <c r="E101" s="38">
        <f>'חישוב לפי סניפים'!$D101/$D$1005*$J$2</f>
        <v>3.973773514</v>
      </c>
      <c r="F101" s="37">
        <v>880.0</v>
      </c>
      <c r="G101" s="37">
        <f>'חישוב לפי סניפים'!$F101/$F$1005*$J$2</f>
        <v>4.057864088</v>
      </c>
      <c r="H101" s="39">
        <f t="shared" si="1"/>
        <v>4.015818801</v>
      </c>
      <c r="I101" s="37">
        <v>7100.0</v>
      </c>
    </row>
    <row r="102" ht="14.25" customHeight="1">
      <c r="A102" s="32"/>
      <c r="B102" s="32" t="s">
        <v>140</v>
      </c>
      <c r="C102" s="32" t="s">
        <v>8</v>
      </c>
      <c r="D102" s="31">
        <v>4.0</v>
      </c>
      <c r="E102" s="33">
        <f>'חישוב לפי סניפים'!$D102/$D$1005*$J$2</f>
        <v>0.0586534836</v>
      </c>
      <c r="F102" s="31">
        <v>11.0</v>
      </c>
      <c r="G102" s="31">
        <f>'חישוב לפי סניפים'!$F102/$F$1005*$J$2</f>
        <v>0.0507233011</v>
      </c>
      <c r="H102" s="34">
        <f t="shared" si="1"/>
        <v>0.05468839235</v>
      </c>
      <c r="I102" s="31">
        <v>1256.0</v>
      </c>
    </row>
    <row r="103" ht="14.25" customHeight="1">
      <c r="A103" s="36"/>
      <c r="B103" s="36" t="s">
        <v>141</v>
      </c>
      <c r="C103" s="36" t="s">
        <v>8</v>
      </c>
      <c r="D103" s="37">
        <v>5.0</v>
      </c>
      <c r="E103" s="38">
        <f>'חישוב לפי סניפים'!$D103/$D$1005*$J$2</f>
        <v>0.0733168545</v>
      </c>
      <c r="F103" s="37">
        <v>21.0</v>
      </c>
      <c r="G103" s="37">
        <f>'חישוב לפי סניפים'!$F103/$F$1005*$J$2</f>
        <v>0.09683539301</v>
      </c>
      <c r="H103" s="39">
        <f t="shared" si="1"/>
        <v>0.08507612375</v>
      </c>
      <c r="I103" s="37">
        <v>740.0</v>
      </c>
    </row>
    <row r="104" ht="14.25" customHeight="1">
      <c r="A104" s="32"/>
      <c r="B104" s="32" t="s">
        <v>142</v>
      </c>
      <c r="C104" s="32" t="s">
        <v>2</v>
      </c>
      <c r="D104" s="31">
        <v>95.0</v>
      </c>
      <c r="E104" s="33">
        <f>'חישוב לפי סניפים'!$D104/$D$1005*$J$2</f>
        <v>1.393020235</v>
      </c>
      <c r="F104" s="31">
        <v>20.0</v>
      </c>
      <c r="G104" s="31">
        <f>'חישוב לפי סניפים'!$F104/$F$1005*$J$2</f>
        <v>0.09222418382</v>
      </c>
      <c r="H104" s="34">
        <f t="shared" si="1"/>
        <v>0.7426222096</v>
      </c>
      <c r="I104" s="31">
        <v>6000.0</v>
      </c>
    </row>
    <row r="105" ht="14.25" customHeight="1">
      <c r="A105" s="36"/>
      <c r="B105" s="36" t="s">
        <v>143</v>
      </c>
      <c r="C105" s="36" t="s">
        <v>8</v>
      </c>
      <c r="D105" s="37">
        <v>9.0</v>
      </c>
      <c r="E105" s="38">
        <f>'חישוב לפי סניפים'!$D105/$D$1005*$J$2</f>
        <v>0.1319703381</v>
      </c>
      <c r="F105" s="37">
        <v>26.0</v>
      </c>
      <c r="G105" s="37">
        <f>'חישוב לפי סניפים'!$F105/$F$1005*$J$2</f>
        <v>0.119891439</v>
      </c>
      <c r="H105" s="39">
        <f t="shared" si="1"/>
        <v>0.1259308885</v>
      </c>
      <c r="I105" s="37">
        <v>21.0</v>
      </c>
    </row>
    <row r="106" ht="14.25" customHeight="1">
      <c r="A106" s="32"/>
      <c r="B106" s="32" t="s">
        <v>144</v>
      </c>
      <c r="C106" s="32" t="s">
        <v>8</v>
      </c>
      <c r="D106" s="31">
        <v>30.0</v>
      </c>
      <c r="E106" s="33">
        <f>'חישוב לפי סניפים'!$D106/$D$1005*$J$2</f>
        <v>0.439901127</v>
      </c>
      <c r="F106" s="31">
        <v>51.0</v>
      </c>
      <c r="G106" s="31">
        <f>'חישוב לפי סניפים'!$F106/$F$1005*$J$2</f>
        <v>0.2351716687</v>
      </c>
      <c r="H106" s="34">
        <f t="shared" si="1"/>
        <v>0.3375363979</v>
      </c>
      <c r="I106" s="31">
        <v>155.0</v>
      </c>
    </row>
    <row r="107" ht="14.25" customHeight="1">
      <c r="A107" s="36"/>
      <c r="B107" s="36" t="s">
        <v>145</v>
      </c>
      <c r="C107" s="36" t="s">
        <v>9</v>
      </c>
      <c r="D107" s="37">
        <v>45.0</v>
      </c>
      <c r="E107" s="38">
        <f>'חישוב לפי סניפים'!$D107/$D$1005*$J$2</f>
        <v>0.6598516905</v>
      </c>
      <c r="F107" s="37">
        <v>303.0</v>
      </c>
      <c r="G107" s="37">
        <f>'חישוב לפי סניפים'!$F107/$F$1005*$J$2</f>
        <v>1.397196385</v>
      </c>
      <c r="H107" s="39">
        <f t="shared" si="1"/>
        <v>1.028524038</v>
      </c>
      <c r="I107" s="37">
        <v>2530.0</v>
      </c>
    </row>
    <row r="108" ht="14.25" customHeight="1">
      <c r="A108" s="32"/>
      <c r="B108" s="32" t="s">
        <v>146</v>
      </c>
      <c r="C108" s="32" t="s">
        <v>8</v>
      </c>
      <c r="D108" s="31">
        <v>3.0</v>
      </c>
      <c r="E108" s="33">
        <f>'חישוב לפי סניפים'!$D108/$D$1005*$J$2</f>
        <v>0.0439901127</v>
      </c>
      <c r="F108" s="31">
        <v>13.0</v>
      </c>
      <c r="G108" s="31">
        <f>'חישוב לפי סניפים'!$F108/$F$1005*$J$2</f>
        <v>0.05994571948</v>
      </c>
      <c r="H108" s="34">
        <f t="shared" si="1"/>
        <v>0.05196791609</v>
      </c>
      <c r="I108" s="31">
        <v>1278.0</v>
      </c>
    </row>
    <row r="109" ht="14.25" customHeight="1">
      <c r="A109" s="36"/>
      <c r="B109" s="36" t="s">
        <v>147</v>
      </c>
      <c r="C109" s="36" t="s">
        <v>10</v>
      </c>
      <c r="D109" s="37">
        <v>525.0</v>
      </c>
      <c r="E109" s="38">
        <f>'חישוב לפי סניפים'!$D109/$D$1005*$J$2</f>
        <v>7.698269722</v>
      </c>
      <c r="F109" s="37">
        <v>1885.0</v>
      </c>
      <c r="G109" s="37">
        <f>'חישוב לפי סניפים'!$F109/$F$1005*$J$2</f>
        <v>8.692129325</v>
      </c>
      <c r="H109" s="39">
        <f t="shared" si="1"/>
        <v>8.195199523</v>
      </c>
      <c r="I109" s="37">
        <v>9000.0</v>
      </c>
    </row>
    <row r="110" ht="14.25" customHeight="1">
      <c r="A110" s="32"/>
      <c r="B110" s="32" t="s">
        <v>148</v>
      </c>
      <c r="C110" s="32" t="s">
        <v>12</v>
      </c>
      <c r="D110" s="31">
        <v>3.0</v>
      </c>
      <c r="E110" s="33">
        <f>'חישוב לפי סניפים'!$D110/$D$1005*$J$2</f>
        <v>0.0439901127</v>
      </c>
      <c r="F110" s="31">
        <v>7.0</v>
      </c>
      <c r="G110" s="31">
        <f>'חישוב לפי סניפים'!$F110/$F$1005*$J$2</f>
        <v>0.03227846434</v>
      </c>
      <c r="H110" s="34">
        <f t="shared" si="1"/>
        <v>0.03813428852</v>
      </c>
      <c r="I110" s="31">
        <v>450.0</v>
      </c>
    </row>
    <row r="111" ht="14.25" customHeight="1">
      <c r="A111" s="36"/>
      <c r="B111" s="36" t="s">
        <v>149</v>
      </c>
      <c r="C111" s="36" t="s">
        <v>8</v>
      </c>
      <c r="D111" s="37">
        <v>23.0</v>
      </c>
      <c r="E111" s="38">
        <f>'חישוב לפי סניפים'!$D111/$D$1005*$J$2</f>
        <v>0.3372575307</v>
      </c>
      <c r="F111" s="37">
        <v>54.0</v>
      </c>
      <c r="G111" s="37">
        <f>'חישוב לפי סניפים'!$F111/$F$1005*$J$2</f>
        <v>0.2490052963</v>
      </c>
      <c r="H111" s="39">
        <f t="shared" si="1"/>
        <v>0.2931314135</v>
      </c>
      <c r="I111" s="37">
        <v>697.0</v>
      </c>
    </row>
    <row r="112" ht="14.25" customHeight="1">
      <c r="A112" s="32"/>
      <c r="B112" s="32" t="s">
        <v>150</v>
      </c>
      <c r="C112" s="32" t="s">
        <v>12</v>
      </c>
      <c r="D112" s="31">
        <v>60.0</v>
      </c>
      <c r="E112" s="33">
        <f>'חישוב לפי סניפים'!$D112/$D$1005*$J$2</f>
        <v>0.879802254</v>
      </c>
      <c r="F112" s="31">
        <v>232.0</v>
      </c>
      <c r="G112" s="31">
        <f>'חישוב לפי סניפים'!$F112/$F$1005*$J$2</f>
        <v>1.069800532</v>
      </c>
      <c r="H112" s="34">
        <f t="shared" si="1"/>
        <v>0.9748013931</v>
      </c>
      <c r="I112" s="31">
        <v>399.0</v>
      </c>
    </row>
    <row r="113" ht="14.25" customHeight="1">
      <c r="A113" s="36"/>
      <c r="B113" s="36" t="s">
        <v>151</v>
      </c>
      <c r="C113" s="36" t="s">
        <v>8</v>
      </c>
      <c r="D113" s="37">
        <v>2.0</v>
      </c>
      <c r="E113" s="38">
        <f>'חישוב לפי סניפים'!$D113/$D$1005*$J$2</f>
        <v>0.0293267418</v>
      </c>
      <c r="F113" s="37">
        <v>30.0</v>
      </c>
      <c r="G113" s="37">
        <f>'חישוב לפי סניפים'!$F113/$F$1005*$J$2</f>
        <v>0.1383362757</v>
      </c>
      <c r="H113" s="39">
        <f t="shared" si="1"/>
        <v>0.08383150876</v>
      </c>
      <c r="I113" s="37">
        <v>559.0</v>
      </c>
    </row>
    <row r="114" ht="14.25" customHeight="1">
      <c r="A114" s="32"/>
      <c r="B114" s="32" t="s">
        <v>152</v>
      </c>
      <c r="C114" s="32" t="s">
        <v>2</v>
      </c>
      <c r="D114" s="31">
        <v>23.0</v>
      </c>
      <c r="E114" s="33">
        <f>'חישוב לפי סניפים'!$D114/$D$1005*$J$2</f>
        <v>0.3372575307</v>
      </c>
      <c r="F114" s="31">
        <v>23.0</v>
      </c>
      <c r="G114" s="31">
        <f>'חישוב לפי סניפים'!$F114/$F$1005*$J$2</f>
        <v>0.1060578114</v>
      </c>
      <c r="H114" s="34">
        <f t="shared" si="1"/>
        <v>0.221657671</v>
      </c>
      <c r="I114" s="31">
        <v>482.0</v>
      </c>
    </row>
    <row r="115" ht="14.25" customHeight="1">
      <c r="A115" s="36"/>
      <c r="B115" s="36" t="s">
        <v>153</v>
      </c>
      <c r="C115" s="36" t="s">
        <v>2</v>
      </c>
      <c r="D115" s="37">
        <v>3.0</v>
      </c>
      <c r="E115" s="38">
        <f>'חישוב לפי סניפים'!$D115/$D$1005*$J$2</f>
        <v>0.0439901127</v>
      </c>
      <c r="F115" s="37">
        <v>6.0</v>
      </c>
      <c r="G115" s="37">
        <f>'חישוב לפי סניפים'!$F115/$F$1005*$J$2</f>
        <v>0.02766725514</v>
      </c>
      <c r="H115" s="39">
        <f t="shared" si="1"/>
        <v>0.03582868392</v>
      </c>
      <c r="I115" s="37">
        <v>4001.0</v>
      </c>
    </row>
    <row r="116" ht="14.25" customHeight="1">
      <c r="A116" s="32"/>
      <c r="B116" s="32" t="s">
        <v>154</v>
      </c>
      <c r="C116" s="32" t="s">
        <v>8</v>
      </c>
      <c r="D116" s="31">
        <v>11.0</v>
      </c>
      <c r="E116" s="33">
        <f>'חישוב לפי סניפים'!$D116/$D$1005*$J$2</f>
        <v>0.1612970799</v>
      </c>
      <c r="F116" s="31">
        <v>29.0</v>
      </c>
      <c r="G116" s="31">
        <f>'חישוב לפי סניפים'!$F116/$F$1005*$J$2</f>
        <v>0.1337250665</v>
      </c>
      <c r="H116" s="34">
        <f t="shared" si="1"/>
        <v>0.1475110732</v>
      </c>
      <c r="I116" s="31">
        <v>698.0</v>
      </c>
    </row>
    <row r="117" ht="14.25" customHeight="1">
      <c r="A117" s="36"/>
      <c r="B117" s="36" t="s">
        <v>155</v>
      </c>
      <c r="C117" s="36" t="s">
        <v>12</v>
      </c>
      <c r="D117" s="37">
        <v>11.0</v>
      </c>
      <c r="E117" s="38">
        <f>'חישוב לפי סניפים'!$D117/$D$1005*$J$2</f>
        <v>0.1612970799</v>
      </c>
      <c r="F117" s="37">
        <v>61.0</v>
      </c>
      <c r="G117" s="37">
        <f>'חישוב לפי סניפים'!$F117/$F$1005*$J$2</f>
        <v>0.2812837606</v>
      </c>
      <c r="H117" s="39">
        <f t="shared" si="1"/>
        <v>0.2212904203</v>
      </c>
      <c r="I117" s="37">
        <v>2043.0</v>
      </c>
    </row>
    <row r="118" ht="14.25" customHeight="1">
      <c r="A118" s="32"/>
      <c r="B118" s="32" t="s">
        <v>156</v>
      </c>
      <c r="C118" s="32" t="s">
        <v>8</v>
      </c>
      <c r="D118" s="31">
        <v>1.0</v>
      </c>
      <c r="E118" s="33">
        <f>'חישוב לפי סניפים'!$D118/$D$1005*$J$2</f>
        <v>0.0146633709</v>
      </c>
      <c r="F118" s="31">
        <v>3.0</v>
      </c>
      <c r="G118" s="31">
        <f>'חישוב לפי סניפים'!$F118/$F$1005*$J$2</f>
        <v>0.01383362757</v>
      </c>
      <c r="H118" s="34">
        <f t="shared" si="1"/>
        <v>0.01424849924</v>
      </c>
      <c r="I118" s="31">
        <v>762.0</v>
      </c>
    </row>
    <row r="119" ht="14.25" customHeight="1">
      <c r="A119" s="36"/>
      <c r="B119" s="36" t="s">
        <v>157</v>
      </c>
      <c r="C119" s="36" t="s">
        <v>8</v>
      </c>
      <c r="D119" s="37">
        <v>18.0</v>
      </c>
      <c r="E119" s="38">
        <f>'חישוב לפי סניפים'!$D119/$D$1005*$J$2</f>
        <v>0.2639406762</v>
      </c>
      <c r="F119" s="37">
        <v>49.0</v>
      </c>
      <c r="G119" s="37">
        <f>'חישוב לפי סניפים'!$F119/$F$1005*$J$2</f>
        <v>0.2259492503</v>
      </c>
      <c r="H119" s="39">
        <f t="shared" si="1"/>
        <v>0.2449449633</v>
      </c>
      <c r="I119" s="37">
        <v>234.0</v>
      </c>
    </row>
    <row r="120" ht="14.25" customHeight="1">
      <c r="A120" s="32"/>
      <c r="B120" s="32" t="s">
        <v>158</v>
      </c>
      <c r="C120" s="32" t="s">
        <v>2</v>
      </c>
      <c r="D120" s="31">
        <v>36.0</v>
      </c>
      <c r="E120" s="33">
        <f>'חישוב לפי סניפים'!$D120/$D$1005*$J$2</f>
        <v>0.5278813524</v>
      </c>
      <c r="F120" s="31">
        <v>55.0</v>
      </c>
      <c r="G120" s="31">
        <f>'חישוב לפי סניפים'!$F120/$F$1005*$J$2</f>
        <v>0.2536165055</v>
      </c>
      <c r="H120" s="34">
        <f t="shared" si="1"/>
        <v>0.3907489289</v>
      </c>
      <c r="I120" s="31">
        <v>998.0</v>
      </c>
    </row>
    <row r="121" ht="14.25" customHeight="1">
      <c r="A121" s="36"/>
      <c r="B121" s="36" t="s">
        <v>159</v>
      </c>
      <c r="C121" s="36" t="s">
        <v>8</v>
      </c>
      <c r="D121" s="37">
        <v>4.0</v>
      </c>
      <c r="E121" s="38">
        <f>'חישוב לפי סניפים'!$D121/$D$1005*$J$2</f>
        <v>0.0586534836</v>
      </c>
      <c r="F121" s="37">
        <v>2.0</v>
      </c>
      <c r="G121" s="37">
        <f>'חישוב לפי סניפים'!$F121/$F$1005*$J$2</f>
        <v>0.009222418382</v>
      </c>
      <c r="H121" s="39">
        <f t="shared" si="1"/>
        <v>0.03393795099</v>
      </c>
      <c r="I121" s="37">
        <v>368.0</v>
      </c>
    </row>
    <row r="122" ht="14.25" customHeight="1">
      <c r="A122" s="32"/>
      <c r="B122" s="32" t="s">
        <v>160</v>
      </c>
      <c r="C122" s="32" t="s">
        <v>12</v>
      </c>
      <c r="D122" s="31">
        <v>11.0</v>
      </c>
      <c r="E122" s="33">
        <f>'חישוב לפי סניפים'!$D122/$D$1005*$J$2</f>
        <v>0.1612970799</v>
      </c>
      <c r="F122" s="31">
        <v>37.0</v>
      </c>
      <c r="G122" s="31">
        <f>'חישוב לפי סניפים'!$F122/$F$1005*$J$2</f>
        <v>0.1706147401</v>
      </c>
      <c r="H122" s="34">
        <f t="shared" si="1"/>
        <v>0.16595591</v>
      </c>
      <c r="I122" s="31">
        <v>317.0</v>
      </c>
    </row>
    <row r="123" ht="14.25" customHeight="1">
      <c r="A123" s="36"/>
      <c r="B123" s="36" t="s">
        <v>161</v>
      </c>
      <c r="C123" s="36" t="s">
        <v>8</v>
      </c>
      <c r="D123" s="37">
        <v>13.0</v>
      </c>
      <c r="E123" s="38">
        <f>'חישוב לפי סניפים'!$D123/$D$1005*$J$2</f>
        <v>0.1906238217</v>
      </c>
      <c r="F123" s="37">
        <v>50.0</v>
      </c>
      <c r="G123" s="37">
        <f>'חישוב לפי סניפים'!$F123/$F$1005*$J$2</f>
        <v>0.2305604595</v>
      </c>
      <c r="H123" s="39">
        <f t="shared" si="1"/>
        <v>0.2105921406</v>
      </c>
      <c r="I123" s="37">
        <v>562.0</v>
      </c>
    </row>
    <row r="124" ht="14.25" customHeight="1">
      <c r="A124" s="32"/>
      <c r="B124" s="32" t="s">
        <v>162</v>
      </c>
      <c r="C124" s="32" t="s">
        <v>12</v>
      </c>
      <c r="D124" s="31">
        <v>15.0</v>
      </c>
      <c r="E124" s="33">
        <f>'חישוב לפי סניפים'!$D124/$D$1005*$J$2</f>
        <v>0.2199505635</v>
      </c>
      <c r="F124" s="31">
        <v>65.0</v>
      </c>
      <c r="G124" s="31">
        <f>'חישוב לפי סניפים'!$F124/$F$1005*$J$2</f>
        <v>0.2997285974</v>
      </c>
      <c r="H124" s="34">
        <f t="shared" si="1"/>
        <v>0.2598395804</v>
      </c>
      <c r="I124" s="31">
        <v>95.0</v>
      </c>
    </row>
    <row r="125" ht="14.25" customHeight="1">
      <c r="A125" s="36"/>
      <c r="B125" s="36" t="s">
        <v>163</v>
      </c>
      <c r="C125" s="36" t="s">
        <v>3</v>
      </c>
      <c r="D125" s="37">
        <v>6.0</v>
      </c>
      <c r="E125" s="38">
        <f>'חישוב לפי סניפים'!$D125/$D$1005*$J$2</f>
        <v>0.0879802254</v>
      </c>
      <c r="F125" s="37">
        <v>25.0</v>
      </c>
      <c r="G125" s="37">
        <f>'חישוב לפי סניפים'!$F125/$F$1005*$J$2</f>
        <v>0.1152802298</v>
      </c>
      <c r="H125" s="39">
        <f t="shared" si="1"/>
        <v>0.1016302276</v>
      </c>
      <c r="I125" s="37">
        <v>3652.0</v>
      </c>
    </row>
    <row r="126" ht="14.25" customHeight="1">
      <c r="A126" s="32"/>
      <c r="B126" s="32" t="s">
        <v>164</v>
      </c>
      <c r="C126" s="32" t="s">
        <v>8</v>
      </c>
      <c r="D126" s="31">
        <v>4.0</v>
      </c>
      <c r="E126" s="33">
        <f>'חישוב לפי סניפים'!$D126/$D$1005*$J$2</f>
        <v>0.0586534836</v>
      </c>
      <c r="F126" s="31">
        <v>0.0</v>
      </c>
      <c r="G126" s="31">
        <f>'חישוב לפי סניפים'!$F126/$F$1005*$J$2</f>
        <v>0</v>
      </c>
      <c r="H126" s="34">
        <f t="shared" si="1"/>
        <v>0.0293267418</v>
      </c>
      <c r="I126" s="31" t="e">
        <v>#N/A</v>
      </c>
    </row>
    <row r="127" ht="14.25" customHeight="1">
      <c r="A127" s="36"/>
      <c r="B127" s="36" t="s">
        <v>165</v>
      </c>
      <c r="C127" s="36" t="s">
        <v>12</v>
      </c>
      <c r="D127" s="37">
        <v>15.0</v>
      </c>
      <c r="E127" s="38">
        <f>'חישוב לפי סניפים'!$D128/$D$1005*$J$2</f>
        <v>0.0146633709</v>
      </c>
      <c r="F127" s="37">
        <v>43.0</v>
      </c>
      <c r="G127" s="37">
        <f>'חישוב לפי סניפים'!$F128/$F$1005*$J$2</f>
        <v>0.03227846434</v>
      </c>
      <c r="H127" s="39">
        <f t="shared" si="1"/>
        <v>0.02347091762</v>
      </c>
      <c r="I127" s="37">
        <v>619.0</v>
      </c>
    </row>
    <row r="128" ht="14.25" customHeight="1">
      <c r="A128" s="32"/>
      <c r="B128" s="32" t="s">
        <v>166</v>
      </c>
      <c r="C128" s="32" t="s">
        <v>8</v>
      </c>
      <c r="D128" s="31">
        <v>1.0</v>
      </c>
      <c r="E128" s="33">
        <f>'חישוב לפי סניפים'!$D129/$D$1005*$J$2</f>
        <v>5.674724538</v>
      </c>
      <c r="F128" s="31">
        <v>7.0</v>
      </c>
      <c r="G128" s="31">
        <f>'חישוב לפי סניפים'!$F129/$F$1005*$J$2</f>
        <v>1.328028247</v>
      </c>
      <c r="H128" s="34">
        <f t="shared" si="1"/>
        <v>3.501376393</v>
      </c>
      <c r="I128" s="31">
        <v>571.0</v>
      </c>
    </row>
    <row r="129" ht="14.25" customHeight="1">
      <c r="A129" s="36"/>
      <c r="B129" s="36" t="s">
        <v>167</v>
      </c>
      <c r="C129" s="36" t="s">
        <v>4</v>
      </c>
      <c r="D129" s="37">
        <v>387.0</v>
      </c>
      <c r="E129" s="38">
        <f>'חישוב לפי סניפים'!$D127/$D$1005*$J$2</f>
        <v>0.2199505635</v>
      </c>
      <c r="F129" s="37">
        <v>288.0</v>
      </c>
      <c r="G129" s="37">
        <f>'חישוב לפי סניפים'!$F127/$F$1005*$J$2</f>
        <v>0.1982819952</v>
      </c>
      <c r="H129" s="39">
        <f t="shared" si="1"/>
        <v>0.2091162793</v>
      </c>
      <c r="I129" s="37">
        <v>480.0</v>
      </c>
    </row>
    <row r="130" ht="14.25" customHeight="1">
      <c r="A130" s="32"/>
      <c r="B130" s="32" t="s">
        <v>168</v>
      </c>
      <c r="C130" s="32" t="s">
        <v>9</v>
      </c>
      <c r="D130" s="31">
        <v>20.0</v>
      </c>
      <c r="E130" s="33">
        <f>'חישוב לפי סניפים'!$D130/$D$1005*$J$2</f>
        <v>0.293267418</v>
      </c>
      <c r="F130" s="31">
        <v>88.0</v>
      </c>
      <c r="G130" s="31">
        <f>'חישוב לפי סניפים'!$F130/$F$1005*$J$2</f>
        <v>0.4057864088</v>
      </c>
      <c r="H130" s="34">
        <f t="shared" si="1"/>
        <v>0.3495269134</v>
      </c>
      <c r="I130" s="31">
        <v>466.0</v>
      </c>
    </row>
    <row r="131" ht="14.25" customHeight="1">
      <c r="A131" s="36"/>
      <c r="B131" s="36" t="s">
        <v>169</v>
      </c>
      <c r="C131" s="36" t="s">
        <v>8</v>
      </c>
      <c r="D131" s="37">
        <v>3.0</v>
      </c>
      <c r="E131" s="38">
        <f>'חישוב לפי סניפים'!$D131/$D$1005*$J$2</f>
        <v>0.0439901127</v>
      </c>
      <c r="F131" s="37">
        <v>1.0</v>
      </c>
      <c r="G131" s="37">
        <f>'חישוב לפי סניפים'!$F131/$F$1005*$J$2</f>
        <v>0.004611209191</v>
      </c>
      <c r="H131" s="39">
        <f t="shared" si="1"/>
        <v>0.02430066094</v>
      </c>
      <c r="I131" s="37">
        <v>723.0</v>
      </c>
    </row>
    <row r="132" ht="14.25" customHeight="1">
      <c r="A132" s="32"/>
      <c r="B132" s="32" t="s">
        <v>170</v>
      </c>
      <c r="C132" s="32" t="s">
        <v>8</v>
      </c>
      <c r="D132" s="31">
        <v>11.0</v>
      </c>
      <c r="E132" s="33">
        <f>'חישוב לפי סניפים'!$D132/$D$1005*$J$2</f>
        <v>0.1612970799</v>
      </c>
      <c r="F132" s="31">
        <v>41.0</v>
      </c>
      <c r="G132" s="31">
        <f>'חישוב לפי סניפים'!$F132/$F$1005*$J$2</f>
        <v>0.1890595768</v>
      </c>
      <c r="H132" s="34">
        <f t="shared" si="1"/>
        <v>0.1751783284</v>
      </c>
      <c r="I132" s="31">
        <v>373.0</v>
      </c>
    </row>
    <row r="133" ht="14.25" customHeight="1">
      <c r="A133" s="36"/>
      <c r="B133" s="36" t="s">
        <v>171</v>
      </c>
      <c r="C133" s="36" t="s">
        <v>8</v>
      </c>
      <c r="D133" s="37">
        <v>6.0</v>
      </c>
      <c r="E133" s="38">
        <f>'חישוב לפי סניפים'!$D133/$D$1005*$J$2</f>
        <v>0.0879802254</v>
      </c>
      <c r="F133" s="37">
        <v>60.0</v>
      </c>
      <c r="G133" s="37">
        <f>'חישוב לפי סניפים'!$F133/$F$1005*$J$2</f>
        <v>0.2766725514</v>
      </c>
      <c r="H133" s="39">
        <f t="shared" si="1"/>
        <v>0.1823263884</v>
      </c>
      <c r="I133" s="37">
        <v>322.0</v>
      </c>
    </row>
    <row r="134" ht="14.25" customHeight="1">
      <c r="A134" s="32"/>
      <c r="B134" s="32" t="s">
        <v>172</v>
      </c>
      <c r="C134" s="32" t="s">
        <v>12</v>
      </c>
      <c r="D134" s="31">
        <v>20.0</v>
      </c>
      <c r="E134" s="33">
        <f>'חישוב לפי סניפים'!$D134/$D$1005*$J$2</f>
        <v>0.293267418</v>
      </c>
      <c r="F134" s="31">
        <v>77.0</v>
      </c>
      <c r="G134" s="31">
        <f>'חישוב לפי סניפים'!$F134/$F$1005*$J$2</f>
        <v>0.3550631077</v>
      </c>
      <c r="H134" s="34">
        <f t="shared" si="1"/>
        <v>0.3241652628</v>
      </c>
      <c r="I134" s="31">
        <v>572.0</v>
      </c>
    </row>
    <row r="135" ht="14.25" customHeight="1">
      <c r="A135" s="36"/>
      <c r="B135" s="36" t="s">
        <v>173</v>
      </c>
      <c r="C135" s="36" t="s">
        <v>12</v>
      </c>
      <c r="D135" s="37">
        <v>1.0</v>
      </c>
      <c r="E135" s="38">
        <f>'חישוב לפי סניפים'!$D135/$D$1005*$J$2</f>
        <v>0.0146633709</v>
      </c>
      <c r="F135" s="37">
        <v>10.0</v>
      </c>
      <c r="G135" s="37">
        <f>'חישוב לפי סניפים'!$F135/$F$1005*$J$2</f>
        <v>0.04611209191</v>
      </c>
      <c r="H135" s="39">
        <f t="shared" si="1"/>
        <v>0.0303877314</v>
      </c>
      <c r="I135" s="37">
        <v>3645.0</v>
      </c>
    </row>
    <row r="136" ht="14.25" customHeight="1">
      <c r="A136" s="32"/>
      <c r="B136" s="32" t="s">
        <v>174</v>
      </c>
      <c r="C136" s="32" t="s">
        <v>12</v>
      </c>
      <c r="D136" s="31">
        <v>40.0</v>
      </c>
      <c r="E136" s="33">
        <f>'חישוב לפי סניפים'!$D136/$D$1005*$J$2</f>
        <v>0.586534836</v>
      </c>
      <c r="F136" s="31">
        <v>173.0</v>
      </c>
      <c r="G136" s="31">
        <f>'חישוב לפי סניפים'!$F136/$F$1005*$J$2</f>
        <v>0.79773919</v>
      </c>
      <c r="H136" s="34">
        <f t="shared" si="1"/>
        <v>0.692137013</v>
      </c>
      <c r="I136" s="31">
        <v>242.0</v>
      </c>
    </row>
    <row r="137" ht="14.25" customHeight="1">
      <c r="A137" s="36"/>
      <c r="B137" s="36" t="s">
        <v>175</v>
      </c>
      <c r="C137" s="36" t="s">
        <v>8</v>
      </c>
      <c r="D137" s="37">
        <v>3.0</v>
      </c>
      <c r="E137" s="38">
        <f>'חישוב לפי סניפים'!$D137/$D$1005*$J$2</f>
        <v>0.0439901127</v>
      </c>
      <c r="F137" s="37">
        <v>10.0</v>
      </c>
      <c r="G137" s="37">
        <f>'חישוב לפי סניפים'!$F137/$F$1005*$J$2</f>
        <v>0.04611209191</v>
      </c>
      <c r="H137" s="39">
        <f t="shared" si="1"/>
        <v>0.0450511023</v>
      </c>
      <c r="I137" s="37">
        <v>353.0</v>
      </c>
    </row>
    <row r="138" ht="14.25" customHeight="1">
      <c r="A138" s="32"/>
      <c r="B138" s="32" t="s">
        <v>176</v>
      </c>
      <c r="C138" s="32" t="s">
        <v>8</v>
      </c>
      <c r="D138" s="31">
        <v>33.0</v>
      </c>
      <c r="E138" s="33">
        <f>'חישוב לפי סניפים'!$D138/$D$1005*$J$2</f>
        <v>0.4838912397</v>
      </c>
      <c r="F138" s="31">
        <v>99.0</v>
      </c>
      <c r="G138" s="31">
        <f>'חישוב לפי סניפים'!$F138/$F$1005*$J$2</f>
        <v>0.4565097099</v>
      </c>
      <c r="H138" s="34">
        <f t="shared" si="1"/>
        <v>0.4702004748</v>
      </c>
      <c r="I138" s="31">
        <v>710.0</v>
      </c>
    </row>
    <row r="139" ht="14.25" customHeight="1">
      <c r="A139" s="36"/>
      <c r="B139" s="36" t="s">
        <v>177</v>
      </c>
      <c r="C139" s="36" t="s">
        <v>12</v>
      </c>
      <c r="D139" s="37">
        <v>16.0</v>
      </c>
      <c r="E139" s="38">
        <f>'חישוב לפי סניפים'!$D139/$D$1005*$J$2</f>
        <v>0.2346139344</v>
      </c>
      <c r="F139" s="37">
        <v>59.0</v>
      </c>
      <c r="G139" s="37">
        <f>'חישוב לפי סניפים'!$F139/$F$1005*$J$2</f>
        <v>0.2720613423</v>
      </c>
      <c r="H139" s="39">
        <f t="shared" si="1"/>
        <v>0.2533376383</v>
      </c>
      <c r="I139" s="37">
        <v>143.0</v>
      </c>
    </row>
    <row r="140" ht="14.25" customHeight="1">
      <c r="A140" s="32"/>
      <c r="B140" s="32" t="s">
        <v>178</v>
      </c>
      <c r="C140" s="32" t="s">
        <v>8</v>
      </c>
      <c r="D140" s="31">
        <v>4.0</v>
      </c>
      <c r="E140" s="33">
        <f>'חישוב לפי סניפים'!$D140/$D$1005*$J$2</f>
        <v>0.0586534836</v>
      </c>
      <c r="F140" s="31">
        <v>3.0</v>
      </c>
      <c r="G140" s="31">
        <f>'חישוב לפי סניפים'!$F140/$F$1005*$J$2</f>
        <v>0.01383362757</v>
      </c>
      <c r="H140" s="34">
        <f t="shared" si="1"/>
        <v>0.03624355559</v>
      </c>
      <c r="I140" s="31">
        <v>3575.0</v>
      </c>
    </row>
    <row r="141" ht="14.25" customHeight="1">
      <c r="A141" s="36"/>
      <c r="B141" s="36" t="s">
        <v>179</v>
      </c>
      <c r="C141" s="36" t="s">
        <v>8</v>
      </c>
      <c r="D141" s="37">
        <v>41.0</v>
      </c>
      <c r="E141" s="38">
        <f>'חישוב לפי סניפים'!$D141/$D$1005*$J$2</f>
        <v>0.6011982069</v>
      </c>
      <c r="F141" s="37">
        <v>77.0</v>
      </c>
      <c r="G141" s="37">
        <f>'חישוב לפי סניפים'!$F141/$F$1005*$J$2</f>
        <v>0.3550631077</v>
      </c>
      <c r="H141" s="39">
        <f t="shared" si="1"/>
        <v>0.4781306573</v>
      </c>
      <c r="I141" s="37">
        <v>877.0</v>
      </c>
    </row>
    <row r="142" ht="14.25" customHeight="1">
      <c r="A142" s="32"/>
      <c r="B142" s="32" t="s">
        <v>180</v>
      </c>
      <c r="C142" s="32" t="s">
        <v>8</v>
      </c>
      <c r="D142" s="31">
        <v>11.0</v>
      </c>
      <c r="E142" s="33">
        <f>'חישוב לפי סניפים'!$D142/$D$1005*$J$2</f>
        <v>0.1612970799</v>
      </c>
      <c r="F142" s="31">
        <v>47.0</v>
      </c>
      <c r="G142" s="31">
        <f>'חישוב לפי סניפים'!$F142/$F$1005*$J$2</f>
        <v>0.216726832</v>
      </c>
      <c r="H142" s="34">
        <f t="shared" si="1"/>
        <v>0.1890119559</v>
      </c>
      <c r="I142" s="31">
        <v>159.0</v>
      </c>
    </row>
    <row r="143" ht="14.25" customHeight="1">
      <c r="A143" s="36"/>
      <c r="B143" s="36" t="s">
        <v>181</v>
      </c>
      <c r="C143" s="36" t="s">
        <v>8</v>
      </c>
      <c r="D143" s="37">
        <v>12.0</v>
      </c>
      <c r="E143" s="38">
        <f>'חישוב לפי סניפים'!$D143/$D$1005*$J$2</f>
        <v>0.1759604508</v>
      </c>
      <c r="F143" s="37">
        <v>34.0</v>
      </c>
      <c r="G143" s="37">
        <f>'חישוב לפי סניפים'!$F143/$F$1005*$J$2</f>
        <v>0.1567811125</v>
      </c>
      <c r="H143" s="39">
        <f t="shared" si="1"/>
        <v>0.1663707816</v>
      </c>
      <c r="I143" s="37">
        <v>800.0</v>
      </c>
    </row>
    <row r="144" ht="14.25" customHeight="1">
      <c r="A144" s="32"/>
      <c r="B144" s="32" t="s">
        <v>182</v>
      </c>
      <c r="C144" s="32" t="s">
        <v>8</v>
      </c>
      <c r="D144" s="31">
        <v>30.0</v>
      </c>
      <c r="E144" s="33">
        <f>'חישוב לפי סניפים'!$D144/$D$1005*$J$2</f>
        <v>0.439901127</v>
      </c>
      <c r="F144" s="31">
        <v>64.0</v>
      </c>
      <c r="G144" s="31">
        <f>'חישוב לפי סניפים'!$F144/$F$1005*$J$2</f>
        <v>0.2951173882</v>
      </c>
      <c r="H144" s="34">
        <f t="shared" si="1"/>
        <v>0.3675092576</v>
      </c>
      <c r="I144" s="31">
        <v>1050.0</v>
      </c>
    </row>
    <row r="145" ht="14.25" customHeight="1">
      <c r="A145" s="36"/>
      <c r="B145" s="36" t="s">
        <v>183</v>
      </c>
      <c r="C145" s="36" t="s">
        <v>8</v>
      </c>
      <c r="D145" s="37">
        <v>20.0</v>
      </c>
      <c r="E145" s="38">
        <f>'חישוב לפי סניפים'!$D145/$D$1005*$J$2</f>
        <v>0.293267418</v>
      </c>
      <c r="F145" s="37">
        <v>63.0</v>
      </c>
      <c r="G145" s="37">
        <f>'חישוב לפי סניפים'!$F145/$F$1005*$J$2</f>
        <v>0.290506179</v>
      </c>
      <c r="H145" s="39">
        <f t="shared" si="1"/>
        <v>0.2918867985</v>
      </c>
      <c r="I145" s="37">
        <v>288.0</v>
      </c>
    </row>
    <row r="146" ht="14.25" customHeight="1">
      <c r="A146" s="32"/>
      <c r="B146" s="32" t="s">
        <v>184</v>
      </c>
      <c r="C146" s="32" t="s">
        <v>8</v>
      </c>
      <c r="D146" s="31">
        <v>9.0</v>
      </c>
      <c r="E146" s="33">
        <f>'חישוב לפי סניפים'!$D146/$D$1005*$J$2</f>
        <v>0.1319703381</v>
      </c>
      <c r="F146" s="31">
        <v>15.0</v>
      </c>
      <c r="G146" s="31">
        <f>'חישוב לפי סניפים'!$F146/$F$1005*$J$2</f>
        <v>0.06916813786</v>
      </c>
      <c r="H146" s="34">
        <f t="shared" si="1"/>
        <v>0.100569238</v>
      </c>
      <c r="I146" s="31">
        <v>200.0</v>
      </c>
    </row>
    <row r="147" ht="14.25" customHeight="1">
      <c r="A147" s="36"/>
      <c r="B147" s="36" t="s">
        <v>185</v>
      </c>
      <c r="C147" s="36" t="s">
        <v>8</v>
      </c>
      <c r="D147" s="37">
        <v>38.0</v>
      </c>
      <c r="E147" s="38">
        <f>'חישוב לפי סניפים'!$D147/$D$1005*$J$2</f>
        <v>0.5572080942</v>
      </c>
      <c r="F147" s="37">
        <v>124.0</v>
      </c>
      <c r="G147" s="37">
        <f>'חישוב לפי סניפים'!$F147/$F$1005*$J$2</f>
        <v>0.5717899397</v>
      </c>
      <c r="H147" s="39">
        <f t="shared" si="1"/>
        <v>0.5644990169</v>
      </c>
      <c r="I147" s="37">
        <v>326.0</v>
      </c>
    </row>
    <row r="148" ht="14.25" customHeight="1">
      <c r="A148" s="32"/>
      <c r="B148" s="32" t="s">
        <v>186</v>
      </c>
      <c r="C148" s="32" t="s">
        <v>8</v>
      </c>
      <c r="D148" s="31">
        <v>23.0</v>
      </c>
      <c r="E148" s="33">
        <f>'חישוב לפי סניפים'!$D148/$D$1005*$J$2</f>
        <v>0.3372575307</v>
      </c>
      <c r="F148" s="31">
        <v>49.0</v>
      </c>
      <c r="G148" s="31">
        <f>'חישוב לפי סניפים'!$F148/$F$1005*$J$2</f>
        <v>0.2259492503</v>
      </c>
      <c r="H148" s="34">
        <f t="shared" si="1"/>
        <v>0.2816033905</v>
      </c>
      <c r="I148" s="31">
        <v>430.0</v>
      </c>
    </row>
    <row r="149" ht="14.25" customHeight="1">
      <c r="A149" s="36"/>
      <c r="B149" s="36" t="s">
        <v>187</v>
      </c>
      <c r="C149" s="36" t="s">
        <v>8</v>
      </c>
      <c r="D149" s="37">
        <v>12.0</v>
      </c>
      <c r="E149" s="38">
        <f>'חישוב לפי סניפים'!$D149/$D$1005*$J$2</f>
        <v>0.1759604508</v>
      </c>
      <c r="F149" s="37">
        <v>17.0</v>
      </c>
      <c r="G149" s="37">
        <f>'חישוב לפי סניפים'!$F149/$F$1005*$J$2</f>
        <v>0.07839055624</v>
      </c>
      <c r="H149" s="39">
        <f t="shared" si="1"/>
        <v>0.1271755035</v>
      </c>
      <c r="I149" s="37">
        <v>784.0</v>
      </c>
    </row>
    <row r="150" ht="14.25" customHeight="1">
      <c r="A150" s="32"/>
      <c r="B150" s="32" t="s">
        <v>188</v>
      </c>
      <c r="C150" s="32" t="s">
        <v>8</v>
      </c>
      <c r="D150" s="31">
        <v>11.0</v>
      </c>
      <c r="E150" s="33">
        <f>'חישוב לפי סניפים'!$D150/$D$1005*$J$2</f>
        <v>0.1612970799</v>
      </c>
      <c r="F150" s="31">
        <v>46.0</v>
      </c>
      <c r="G150" s="31">
        <f>'חישוב לפי סניפים'!$F150/$F$1005*$J$2</f>
        <v>0.2121156228</v>
      </c>
      <c r="H150" s="34">
        <f t="shared" si="1"/>
        <v>0.1867063513</v>
      </c>
      <c r="I150" s="31">
        <v>16.0</v>
      </c>
    </row>
    <row r="151" ht="14.25" customHeight="1">
      <c r="A151" s="36"/>
      <c r="B151" s="36" t="s">
        <v>189</v>
      </c>
      <c r="C151" s="36" t="s">
        <v>8</v>
      </c>
      <c r="D151" s="37">
        <v>7.0</v>
      </c>
      <c r="E151" s="38">
        <f>'חישוב לפי סניפים'!$D151/$D$1005*$J$2</f>
        <v>0.1026435963</v>
      </c>
      <c r="F151" s="37">
        <v>18.0</v>
      </c>
      <c r="G151" s="37">
        <f>'חישוב לפי סניפים'!$F151/$F$1005*$J$2</f>
        <v>0.08300176543</v>
      </c>
      <c r="H151" s="39">
        <f t="shared" si="1"/>
        <v>0.09282268087</v>
      </c>
      <c r="I151" s="37">
        <v>672.0</v>
      </c>
    </row>
    <row r="152" ht="14.25" customHeight="1">
      <c r="A152" s="32"/>
      <c r="B152" s="32" t="s">
        <v>190</v>
      </c>
      <c r="C152" s="32" t="s">
        <v>8</v>
      </c>
      <c r="D152" s="31">
        <v>10.0</v>
      </c>
      <c r="E152" s="33">
        <f>'חישוב לפי סניפים'!$D152/$D$1005*$J$2</f>
        <v>0.146633709</v>
      </c>
      <c r="F152" s="31">
        <v>28.0</v>
      </c>
      <c r="G152" s="31">
        <f>'חישוב לפי סניפים'!$F152/$F$1005*$J$2</f>
        <v>0.1291138573</v>
      </c>
      <c r="H152" s="34">
        <f t="shared" si="1"/>
        <v>0.1378737832</v>
      </c>
      <c r="I152" s="31">
        <v>202.0</v>
      </c>
    </row>
    <row r="153" ht="14.25" customHeight="1">
      <c r="A153" s="36"/>
      <c r="B153" s="36" t="s">
        <v>191</v>
      </c>
      <c r="C153" s="36" t="s">
        <v>8</v>
      </c>
      <c r="D153" s="37">
        <v>5.0</v>
      </c>
      <c r="E153" s="38">
        <f>'חישוב לפי סניפים'!$D153/$D$1005*$J$2</f>
        <v>0.0733168545</v>
      </c>
      <c r="F153" s="37">
        <v>23.0</v>
      </c>
      <c r="G153" s="37">
        <f>'חישוב לפי סניפים'!$F153/$F$1005*$J$2</f>
        <v>0.1060578114</v>
      </c>
      <c r="H153" s="39">
        <f t="shared" si="1"/>
        <v>0.08968733294</v>
      </c>
      <c r="I153" s="37">
        <v>756.0</v>
      </c>
    </row>
    <row r="154" ht="14.25" customHeight="1">
      <c r="A154" s="32"/>
      <c r="B154" s="32" t="s">
        <v>192</v>
      </c>
      <c r="C154" s="32" t="s">
        <v>8</v>
      </c>
      <c r="D154" s="31">
        <v>2.0</v>
      </c>
      <c r="E154" s="33">
        <f>'חישוב לפי סניפים'!$D154/$D$1005*$J$2</f>
        <v>0.0293267418</v>
      </c>
      <c r="F154" s="31">
        <v>12.0</v>
      </c>
      <c r="G154" s="31">
        <f>'חישוב לפי סניפים'!$F154/$F$1005*$J$2</f>
        <v>0.05533451029</v>
      </c>
      <c r="H154" s="34">
        <f t="shared" si="1"/>
        <v>0.04233062604</v>
      </c>
      <c r="I154" s="31">
        <v>604.0</v>
      </c>
    </row>
    <row r="155" ht="14.25" customHeight="1">
      <c r="A155" s="36"/>
      <c r="B155" s="36" t="s">
        <v>193</v>
      </c>
      <c r="C155" s="36" t="s">
        <v>12</v>
      </c>
      <c r="D155" s="37">
        <v>19.0</v>
      </c>
      <c r="E155" s="38">
        <f>'חישוב לפי סניפים'!$D155/$D$1005*$J$2</f>
        <v>0.2786040471</v>
      </c>
      <c r="F155" s="37">
        <v>61.0</v>
      </c>
      <c r="G155" s="37">
        <f>'חישוב לפי סניפים'!$F155/$F$1005*$J$2</f>
        <v>0.2812837606</v>
      </c>
      <c r="H155" s="39">
        <f t="shared" si="1"/>
        <v>0.2799439039</v>
      </c>
      <c r="I155" s="37">
        <v>598.0</v>
      </c>
    </row>
    <row r="156" ht="14.25" customHeight="1">
      <c r="A156" s="32"/>
      <c r="B156" s="32" t="s">
        <v>194</v>
      </c>
      <c r="C156" s="32" t="s">
        <v>12</v>
      </c>
      <c r="D156" s="31">
        <v>12.0</v>
      </c>
      <c r="E156" s="33">
        <f>'חישוב לפי סניפים'!$D156/$D$1005*$J$2</f>
        <v>0.1759604508</v>
      </c>
      <c r="F156" s="31">
        <v>65.0</v>
      </c>
      <c r="G156" s="31">
        <f>'חישוב לפי סניפים'!$F156/$F$1005*$J$2</f>
        <v>0.2997285974</v>
      </c>
      <c r="H156" s="34">
        <f t="shared" si="1"/>
        <v>0.2378445241</v>
      </c>
      <c r="I156" s="31">
        <v>365.0</v>
      </c>
    </row>
    <row r="157" ht="14.25" customHeight="1">
      <c r="A157" s="36"/>
      <c r="B157" s="36" t="s">
        <v>195</v>
      </c>
      <c r="C157" s="36" t="s">
        <v>8</v>
      </c>
      <c r="D157" s="37">
        <v>1.0</v>
      </c>
      <c r="E157" s="38">
        <f>'חישוב לפי סניפים'!$D157/$D$1005*$J$2</f>
        <v>0.0146633709</v>
      </c>
      <c r="F157" s="37">
        <v>9.0</v>
      </c>
      <c r="G157" s="37">
        <f>'חישוב לפי סניפים'!$F157/$F$1005*$J$2</f>
        <v>0.04150088272</v>
      </c>
      <c r="H157" s="39">
        <f t="shared" si="1"/>
        <v>0.02808212681</v>
      </c>
      <c r="I157" s="37">
        <v>1162.0</v>
      </c>
    </row>
    <row r="158" ht="14.25" customHeight="1">
      <c r="A158" s="32"/>
      <c r="B158" s="32" t="s">
        <v>196</v>
      </c>
      <c r="C158" s="32" t="s">
        <v>11</v>
      </c>
      <c r="D158" s="31">
        <v>21.0</v>
      </c>
      <c r="E158" s="33">
        <f>'חישוב לפי סניפים'!$D158/$D$1005*$J$2</f>
        <v>0.3079307889</v>
      </c>
      <c r="F158" s="31">
        <v>61.0</v>
      </c>
      <c r="G158" s="31">
        <f>'חישוב לפי סניפים'!$F158/$F$1005*$J$2</f>
        <v>0.2812837606</v>
      </c>
      <c r="H158" s="34">
        <f t="shared" si="1"/>
        <v>0.2946072748</v>
      </c>
      <c r="I158" s="31">
        <v>9200.0</v>
      </c>
    </row>
    <row r="159" ht="14.25" customHeight="1">
      <c r="A159" s="36"/>
      <c r="B159" s="36" t="s">
        <v>197</v>
      </c>
      <c r="C159" s="36" t="s">
        <v>7</v>
      </c>
      <c r="D159" s="37">
        <v>83.0</v>
      </c>
      <c r="E159" s="38">
        <f>'חישוב לפי סניפים'!$D159/$D$1005*$J$2</f>
        <v>1.217059785</v>
      </c>
      <c r="F159" s="37">
        <v>221.0</v>
      </c>
      <c r="G159" s="37">
        <f>'חישוב לפי סניפים'!$F159/$F$1005*$J$2</f>
        <v>1.019077231</v>
      </c>
      <c r="H159" s="39">
        <f t="shared" si="1"/>
        <v>1.118068508</v>
      </c>
      <c r="I159" s="37">
        <v>2610.0</v>
      </c>
    </row>
    <row r="160" ht="14.25" customHeight="1">
      <c r="A160" s="32"/>
      <c r="B160" s="32" t="s">
        <v>198</v>
      </c>
      <c r="C160" s="32" t="s">
        <v>8</v>
      </c>
      <c r="D160" s="31">
        <v>12.0</v>
      </c>
      <c r="E160" s="33">
        <f>'חישוב לפי סניפים'!$D160/$D$1005*$J$2</f>
        <v>0.1759604508</v>
      </c>
      <c r="F160" s="31">
        <v>49.0</v>
      </c>
      <c r="G160" s="31">
        <f>'חישוב לפי סניפים'!$F160/$F$1005*$J$2</f>
        <v>0.2259492503</v>
      </c>
      <c r="H160" s="34">
        <f t="shared" si="1"/>
        <v>0.2009548506</v>
      </c>
      <c r="I160" s="31">
        <v>248.0</v>
      </c>
    </row>
    <row r="161" ht="14.25" customHeight="1">
      <c r="A161" s="36"/>
      <c r="B161" s="36" t="s">
        <v>199</v>
      </c>
      <c r="C161" s="36" t="s">
        <v>8</v>
      </c>
      <c r="D161" s="37">
        <v>2.0</v>
      </c>
      <c r="E161" s="38">
        <f>'חישוב לפי סניפים'!$D161/$D$1005*$J$2</f>
        <v>0.0293267418</v>
      </c>
      <c r="F161" s="37">
        <v>9.0</v>
      </c>
      <c r="G161" s="37">
        <f>'חישוב לפי סניפים'!$F161/$F$1005*$J$2</f>
        <v>0.04150088272</v>
      </c>
      <c r="H161" s="39">
        <f t="shared" si="1"/>
        <v>0.03541381226</v>
      </c>
      <c r="I161" s="37">
        <v>252.0</v>
      </c>
    </row>
    <row r="162" ht="14.25" customHeight="1">
      <c r="A162" s="32"/>
      <c r="B162" s="32" t="s">
        <v>200</v>
      </c>
      <c r="C162" s="32" t="s">
        <v>7</v>
      </c>
      <c r="D162" s="31">
        <v>9.0</v>
      </c>
      <c r="E162" s="33">
        <f>'חישוב לפי סניפים'!$D162/$D$1005*$J$2</f>
        <v>0.1319703381</v>
      </c>
      <c r="F162" s="31">
        <v>8.0</v>
      </c>
      <c r="G162" s="31">
        <f>'חישוב לפי סניפים'!$F162/$F$1005*$J$2</f>
        <v>0.03688967353</v>
      </c>
      <c r="H162" s="34">
        <f t="shared" si="1"/>
        <v>0.08443000581</v>
      </c>
      <c r="I162" s="31">
        <v>3780.0</v>
      </c>
    </row>
    <row r="163" ht="14.25" customHeight="1">
      <c r="A163" s="36"/>
      <c r="B163" s="36" t="s">
        <v>201</v>
      </c>
      <c r="C163" s="36" t="s">
        <v>8</v>
      </c>
      <c r="D163" s="37">
        <v>7.0</v>
      </c>
      <c r="E163" s="38">
        <f>'חישוב לפי סניפים'!$D163/$D$1005*$J$2</f>
        <v>0.1026435963</v>
      </c>
      <c r="F163" s="37">
        <v>30.0</v>
      </c>
      <c r="G163" s="37">
        <f>'חישוב לפי סניפים'!$F163/$F$1005*$J$2</f>
        <v>0.1383362757</v>
      </c>
      <c r="H163" s="39">
        <f t="shared" si="1"/>
        <v>0.120489936</v>
      </c>
      <c r="I163" s="37">
        <v>94.0</v>
      </c>
    </row>
    <row r="164" ht="14.25" customHeight="1">
      <c r="A164" s="32"/>
      <c r="B164" s="32" t="s">
        <v>202</v>
      </c>
      <c r="C164" s="32" t="s">
        <v>2</v>
      </c>
      <c r="D164" s="31">
        <v>3.0</v>
      </c>
      <c r="E164" s="33">
        <f>'חישוב לפי סניפים'!$D164/$D$1005*$J$2</f>
        <v>0.0439901127</v>
      </c>
      <c r="F164" s="31">
        <v>0.0</v>
      </c>
      <c r="G164" s="31">
        <f>'חישוב לפי סניפים'!$F164/$F$1005*$J$2</f>
        <v>0</v>
      </c>
      <c r="H164" s="34">
        <f t="shared" si="1"/>
        <v>0.02199505635</v>
      </c>
      <c r="I164" s="31">
        <v>760.0</v>
      </c>
    </row>
    <row r="165" ht="14.25" customHeight="1">
      <c r="A165" s="36"/>
      <c r="B165" s="36" t="s">
        <v>203</v>
      </c>
      <c r="C165" s="36" t="s">
        <v>8</v>
      </c>
      <c r="D165" s="37">
        <v>1.0</v>
      </c>
      <c r="E165" s="38">
        <f>'חישוב לפי סניפים'!$D165/$D$1005*$J$2</f>
        <v>0.0146633709</v>
      </c>
      <c r="F165" s="37">
        <v>25.0</v>
      </c>
      <c r="G165" s="37">
        <f>'חישוב לפי סניפים'!$F165/$F$1005*$J$2</f>
        <v>0.1152802298</v>
      </c>
      <c r="H165" s="39">
        <f t="shared" si="1"/>
        <v>0.06497180033</v>
      </c>
      <c r="I165" s="37">
        <v>712.0</v>
      </c>
    </row>
    <row r="166" ht="14.25" customHeight="1">
      <c r="A166" s="32"/>
      <c r="B166" s="32" t="s">
        <v>204</v>
      </c>
      <c r="C166" s="32" t="s">
        <v>8</v>
      </c>
      <c r="D166" s="31">
        <v>1.0</v>
      </c>
      <c r="E166" s="33">
        <f>'חישוב לפי סניפים'!$D166/$D$1005*$J$2</f>
        <v>0.0146633709</v>
      </c>
      <c r="F166" s="31">
        <v>14.0</v>
      </c>
      <c r="G166" s="31">
        <f>'חישוב לפי סניפים'!$F166/$F$1005*$J$2</f>
        <v>0.06455692867</v>
      </c>
      <c r="H166" s="34">
        <f t="shared" si="1"/>
        <v>0.03961014979</v>
      </c>
      <c r="I166" s="31">
        <v>1084.0</v>
      </c>
    </row>
    <row r="167" ht="14.25" customHeight="1">
      <c r="A167" s="36"/>
      <c r="B167" s="36" t="s">
        <v>205</v>
      </c>
      <c r="C167" s="36" t="s">
        <v>8</v>
      </c>
      <c r="D167" s="37">
        <v>10.0</v>
      </c>
      <c r="E167" s="38">
        <f>'חישוב לפי סניפים'!$D167/$D$1005*$J$2</f>
        <v>0.146633709</v>
      </c>
      <c r="F167" s="37">
        <v>34.0</v>
      </c>
      <c r="G167" s="37">
        <f>'חישוב לפי סניפים'!$F167/$F$1005*$J$2</f>
        <v>0.1567811125</v>
      </c>
      <c r="H167" s="39">
        <f t="shared" si="1"/>
        <v>0.1517074107</v>
      </c>
      <c r="I167" s="37">
        <v>2013.0</v>
      </c>
    </row>
    <row r="168" ht="14.25" customHeight="1">
      <c r="A168" s="32"/>
      <c r="B168" s="32" t="s">
        <v>206</v>
      </c>
      <c r="C168" s="32" t="s">
        <v>3</v>
      </c>
      <c r="D168" s="31">
        <v>53.0</v>
      </c>
      <c r="E168" s="33">
        <f>'חישוב לפי סניפים'!$D168/$D$1005*$J$2</f>
        <v>0.7771586577</v>
      </c>
      <c r="F168" s="31">
        <v>138.0</v>
      </c>
      <c r="G168" s="31">
        <f>'חישוב לפי סניפים'!$F168/$F$1005*$J$2</f>
        <v>0.6363468683</v>
      </c>
      <c r="H168" s="34">
        <f t="shared" si="1"/>
        <v>0.706752763</v>
      </c>
      <c r="I168" s="31">
        <v>6100.0</v>
      </c>
    </row>
    <row r="169" ht="14.25" customHeight="1">
      <c r="A169" s="36"/>
      <c r="B169" s="36" t="s">
        <v>207</v>
      </c>
      <c r="C169" s="36" t="s">
        <v>8</v>
      </c>
      <c r="D169" s="37">
        <v>1.0</v>
      </c>
      <c r="E169" s="38">
        <f>'חישוב לפי סניפים'!$D169/$D$1005*$J$2</f>
        <v>0.0146633709</v>
      </c>
      <c r="F169" s="37">
        <v>10.0</v>
      </c>
      <c r="G169" s="37">
        <f>'חישוב לפי סניפים'!$F169/$F$1005*$J$2</f>
        <v>0.04611209191</v>
      </c>
      <c r="H169" s="39">
        <f t="shared" si="1"/>
        <v>0.0303877314</v>
      </c>
      <c r="I169" s="37">
        <v>592.0</v>
      </c>
    </row>
    <row r="170" ht="14.25" customHeight="1">
      <c r="A170" s="32"/>
      <c r="B170" s="32" t="s">
        <v>208</v>
      </c>
      <c r="C170" s="32" t="s">
        <v>8</v>
      </c>
      <c r="D170" s="31">
        <v>28.0</v>
      </c>
      <c r="E170" s="33">
        <f>'חישוב לפי סניפים'!$D170/$D$1005*$J$2</f>
        <v>0.4105743852</v>
      </c>
      <c r="F170" s="31">
        <v>54.0</v>
      </c>
      <c r="G170" s="31">
        <f>'חישוב לפי סניפים'!$F170/$F$1005*$J$2</f>
        <v>0.2490052963</v>
      </c>
      <c r="H170" s="34">
        <f t="shared" si="1"/>
        <v>0.3297898407</v>
      </c>
      <c r="I170" s="31">
        <v>386.0</v>
      </c>
    </row>
    <row r="171" ht="14.25" customHeight="1">
      <c r="A171" s="36"/>
      <c r="B171" s="36" t="s">
        <v>209</v>
      </c>
      <c r="C171" s="36" t="s">
        <v>8</v>
      </c>
      <c r="D171" s="37">
        <v>10.0</v>
      </c>
      <c r="E171" s="38">
        <f>'חישוב לפי סניפים'!$D171/$D$1005*$J$2</f>
        <v>0.146633709</v>
      </c>
      <c r="F171" s="37">
        <v>39.0</v>
      </c>
      <c r="G171" s="37">
        <f>'חישוב לפי סניפים'!$F171/$F$1005*$J$2</f>
        <v>0.1798371584</v>
      </c>
      <c r="H171" s="39">
        <f t="shared" si="1"/>
        <v>0.1632354337</v>
      </c>
      <c r="I171" s="37">
        <v>4015.0</v>
      </c>
    </row>
    <row r="172" ht="14.25" customHeight="1">
      <c r="A172" s="32"/>
      <c r="B172" s="32" t="s">
        <v>210</v>
      </c>
      <c r="C172" s="32" t="s">
        <v>8</v>
      </c>
      <c r="D172" s="31">
        <v>15.0</v>
      </c>
      <c r="E172" s="33">
        <f>'חישוב לפי סניפים'!$D172/$D$1005*$J$2</f>
        <v>0.2199505635</v>
      </c>
      <c r="F172" s="31">
        <v>50.0</v>
      </c>
      <c r="G172" s="31">
        <f>'חישוב לפי סניפים'!$F172/$F$1005*$J$2</f>
        <v>0.2305604595</v>
      </c>
      <c r="H172" s="34">
        <f t="shared" si="1"/>
        <v>0.2252555115</v>
      </c>
      <c r="I172" s="31">
        <v>448.0</v>
      </c>
    </row>
    <row r="173" ht="14.25" customHeight="1">
      <c r="A173" s="36"/>
      <c r="B173" s="36" t="s">
        <v>211</v>
      </c>
      <c r="C173" s="36" t="s">
        <v>9</v>
      </c>
      <c r="D173" s="37">
        <v>5.0</v>
      </c>
      <c r="E173" s="38">
        <f>'חישוב לפי סניפים'!$D173/$D$1005*$J$2</f>
        <v>0.0733168545</v>
      </c>
      <c r="F173" s="37">
        <v>31.0</v>
      </c>
      <c r="G173" s="37">
        <f>'חישוב לפי סניפים'!$F173/$F$1005*$J$2</f>
        <v>0.1429474849</v>
      </c>
      <c r="H173" s="39">
        <f t="shared" si="1"/>
        <v>0.1081321697</v>
      </c>
      <c r="I173" s="37">
        <v>1066.0</v>
      </c>
    </row>
    <row r="174" ht="14.25" customHeight="1">
      <c r="A174" s="32"/>
      <c r="B174" s="32" t="s">
        <v>212</v>
      </c>
      <c r="C174" s="32" t="s">
        <v>8</v>
      </c>
      <c r="D174" s="31">
        <v>19.0</v>
      </c>
      <c r="E174" s="33">
        <f>'חישוב לפי סניפים'!$D174/$D$1005*$J$2</f>
        <v>0.2786040471</v>
      </c>
      <c r="F174" s="31">
        <v>32.0</v>
      </c>
      <c r="G174" s="31">
        <f>'חישוב לפי סניפים'!$F174/$F$1005*$J$2</f>
        <v>0.1475586941</v>
      </c>
      <c r="H174" s="34">
        <f t="shared" si="1"/>
        <v>0.2130813706</v>
      </c>
      <c r="I174" s="31">
        <v>418.0</v>
      </c>
    </row>
    <row r="175" ht="14.25" customHeight="1">
      <c r="A175" s="36"/>
      <c r="B175" s="36" t="s">
        <v>213</v>
      </c>
      <c r="C175" s="36" t="s">
        <v>8</v>
      </c>
      <c r="D175" s="37">
        <v>1.0</v>
      </c>
      <c r="E175" s="38">
        <f>'חישוב לפי סניפים'!$D175/$D$1005*$J$2</f>
        <v>0.0146633709</v>
      </c>
      <c r="F175" s="37">
        <v>2.0</v>
      </c>
      <c r="G175" s="37">
        <f>'חישוב לפי סניפים'!$F175/$F$1005*$J$2</f>
        <v>0.009222418382</v>
      </c>
      <c r="H175" s="39">
        <f t="shared" si="1"/>
        <v>0.01194289464</v>
      </c>
      <c r="I175" s="37">
        <v>588.0</v>
      </c>
    </row>
    <row r="176" ht="14.25" customHeight="1">
      <c r="A176" s="32"/>
      <c r="B176" s="32" t="s">
        <v>214</v>
      </c>
      <c r="C176" s="32" t="s">
        <v>8</v>
      </c>
      <c r="D176" s="31">
        <v>5.0</v>
      </c>
      <c r="E176" s="33">
        <f>'חישוב לפי סניפים'!$D176/$D$1005*$J$2</f>
        <v>0.0733168545</v>
      </c>
      <c r="F176" s="31">
        <v>31.0</v>
      </c>
      <c r="G176" s="31">
        <f>'חישוב לפי סניפים'!$F176/$F$1005*$J$2</f>
        <v>0.1429474849</v>
      </c>
      <c r="H176" s="34">
        <f t="shared" si="1"/>
        <v>0.1081321697</v>
      </c>
      <c r="I176" s="31">
        <v>685.0</v>
      </c>
    </row>
    <row r="177" ht="14.25" customHeight="1">
      <c r="A177" s="36"/>
      <c r="B177" s="36" t="s">
        <v>215</v>
      </c>
      <c r="C177" s="36" t="s">
        <v>13</v>
      </c>
      <c r="D177" s="37">
        <v>233.0</v>
      </c>
      <c r="E177" s="38">
        <f>'חישוב לפי סניפים'!$D177/$D$1005*$J$2</f>
        <v>3.41656542</v>
      </c>
      <c r="F177" s="37">
        <v>768.0</v>
      </c>
      <c r="G177" s="37">
        <f>'חישוב לפי סניפים'!$F177/$F$1005*$J$2</f>
        <v>3.541408659</v>
      </c>
      <c r="H177" s="39">
        <f t="shared" si="1"/>
        <v>3.478987039</v>
      </c>
      <c r="I177" s="37">
        <v>9800.0</v>
      </c>
    </row>
    <row r="178" ht="14.25" customHeight="1">
      <c r="A178" s="32"/>
      <c r="B178" s="32" t="s">
        <v>216</v>
      </c>
      <c r="C178" s="32" t="s">
        <v>2</v>
      </c>
      <c r="D178" s="31">
        <v>13.0</v>
      </c>
      <c r="E178" s="33">
        <f>'חישוב לפי סניפים'!$D178/$D$1005*$J$2</f>
        <v>0.1906238217</v>
      </c>
      <c r="F178" s="31">
        <v>8.0</v>
      </c>
      <c r="G178" s="31">
        <f>'חישוב לפי סניפים'!$F178/$F$1005*$J$2</f>
        <v>0.03688967353</v>
      </c>
      <c r="H178" s="34">
        <f t="shared" si="1"/>
        <v>0.1137567476</v>
      </c>
      <c r="I178" s="31">
        <v>1326.0</v>
      </c>
    </row>
    <row r="179" ht="14.25" customHeight="1">
      <c r="A179" s="36"/>
      <c r="B179" s="36" t="s">
        <v>217</v>
      </c>
      <c r="C179" s="36" t="s">
        <v>2</v>
      </c>
      <c r="D179" s="37">
        <v>12.0</v>
      </c>
      <c r="E179" s="38">
        <f>'חישוב לפי סניפים'!$D179/$D$1005*$J$2</f>
        <v>0.1759604508</v>
      </c>
      <c r="F179" s="37">
        <v>16.0</v>
      </c>
      <c r="G179" s="37">
        <f>'חישוב לפי סניפים'!$F179/$F$1005*$J$2</f>
        <v>0.07377934705</v>
      </c>
      <c r="H179" s="39">
        <f t="shared" si="1"/>
        <v>0.1248698989</v>
      </c>
      <c r="I179" s="37">
        <v>944.0</v>
      </c>
    </row>
    <row r="180" ht="14.25" customHeight="1">
      <c r="A180" s="32"/>
      <c r="B180" s="32" t="s">
        <v>218</v>
      </c>
      <c r="C180" s="32" t="s">
        <v>2</v>
      </c>
      <c r="D180" s="31">
        <v>19.0</v>
      </c>
      <c r="E180" s="33">
        <f>'חישוב לפי סניפים'!$D180/$D$1005*$J$2</f>
        <v>0.2786040471</v>
      </c>
      <c r="F180" s="31">
        <v>6.0</v>
      </c>
      <c r="G180" s="31">
        <f>'חישוב לפי סניפים'!$F180/$F$1005*$J$2</f>
        <v>0.02766725514</v>
      </c>
      <c r="H180" s="34">
        <f t="shared" si="1"/>
        <v>0.1531356511</v>
      </c>
      <c r="I180" s="31">
        <v>483.0</v>
      </c>
    </row>
    <row r="181" ht="14.25" customHeight="1">
      <c r="A181" s="36"/>
      <c r="B181" s="36" t="s">
        <v>219</v>
      </c>
      <c r="C181" s="36" t="s">
        <v>8</v>
      </c>
      <c r="D181" s="37">
        <v>17.0</v>
      </c>
      <c r="E181" s="38">
        <f>'חישוב לפי סניפים'!$D181/$D$1005*$J$2</f>
        <v>0.2492773053</v>
      </c>
      <c r="F181" s="37">
        <v>48.0</v>
      </c>
      <c r="G181" s="37">
        <f>'חישוב לפי סניפים'!$F181/$F$1005*$J$2</f>
        <v>0.2213380412</v>
      </c>
      <c r="H181" s="39">
        <f t="shared" si="1"/>
        <v>0.2353076732</v>
      </c>
      <c r="I181" s="37">
        <v>389.0</v>
      </c>
    </row>
    <row r="182" ht="14.25" customHeight="1">
      <c r="A182" s="32"/>
      <c r="B182" s="32" t="s">
        <v>220</v>
      </c>
      <c r="C182" s="32" t="s">
        <v>8</v>
      </c>
      <c r="D182" s="31">
        <v>1.0</v>
      </c>
      <c r="E182" s="33">
        <f>'חישוב לפי סניפים'!$D182/$D$1005*$J$2</f>
        <v>0.0146633709</v>
      </c>
      <c r="F182" s="31">
        <v>24.0</v>
      </c>
      <c r="G182" s="31">
        <f>'חישוב לפי סניפים'!$F182/$F$1005*$J$2</f>
        <v>0.1106690206</v>
      </c>
      <c r="H182" s="34">
        <f t="shared" si="1"/>
        <v>0.06266619574</v>
      </c>
      <c r="I182" s="31">
        <v>589.0</v>
      </c>
    </row>
    <row r="183" ht="14.25" customHeight="1">
      <c r="A183" s="36"/>
      <c r="B183" s="36" t="s">
        <v>221</v>
      </c>
      <c r="C183" s="36" t="s">
        <v>8</v>
      </c>
      <c r="D183" s="37">
        <v>4.0</v>
      </c>
      <c r="E183" s="38">
        <f>'חישוב לפי סניפים'!$D183/$D$1005*$J$2</f>
        <v>0.0586534836</v>
      </c>
      <c r="F183" s="37">
        <v>19.0</v>
      </c>
      <c r="G183" s="37">
        <f>'חישוב לפי סניפים'!$F183/$F$1005*$J$2</f>
        <v>0.08761297463</v>
      </c>
      <c r="H183" s="39">
        <f t="shared" si="1"/>
        <v>0.07313322911</v>
      </c>
      <c r="I183" s="37">
        <v>864.0</v>
      </c>
    </row>
    <row r="184" ht="14.25" customHeight="1">
      <c r="A184" s="32"/>
      <c r="B184" s="32" t="s">
        <v>222</v>
      </c>
      <c r="C184" s="32" t="s">
        <v>8</v>
      </c>
      <c r="D184" s="31">
        <v>2.0</v>
      </c>
      <c r="E184" s="33">
        <f>'חישוב לפי סניפים'!$D184/$D$1005*$J$2</f>
        <v>0.0293267418</v>
      </c>
      <c r="F184" s="31">
        <v>17.0</v>
      </c>
      <c r="G184" s="31">
        <f>'חישוב לפי סניפים'!$F184/$F$1005*$J$2</f>
        <v>0.07839055624</v>
      </c>
      <c r="H184" s="34">
        <f t="shared" si="1"/>
        <v>0.05385864902</v>
      </c>
      <c r="I184" s="31">
        <v>823.0</v>
      </c>
    </row>
    <row r="185" ht="14.25" customHeight="1">
      <c r="A185" s="36"/>
      <c r="B185" s="36" t="s">
        <v>223</v>
      </c>
      <c r="C185" s="36" t="s">
        <v>12</v>
      </c>
      <c r="D185" s="37">
        <v>29.0</v>
      </c>
      <c r="E185" s="38">
        <f>'חישוב לפי סניפים'!$D185/$D$1005*$J$2</f>
        <v>0.4252377561</v>
      </c>
      <c r="F185" s="37">
        <v>91.0</v>
      </c>
      <c r="G185" s="37">
        <f>'חישוב לפי סניפים'!$F185/$F$1005*$J$2</f>
        <v>0.4196200364</v>
      </c>
      <c r="H185" s="39">
        <f t="shared" si="1"/>
        <v>0.4224288962</v>
      </c>
      <c r="I185" s="37">
        <v>428.0</v>
      </c>
    </row>
    <row r="186" ht="14.25" customHeight="1">
      <c r="A186" s="32"/>
      <c r="B186" s="32" t="s">
        <v>224</v>
      </c>
      <c r="C186" s="32" t="s">
        <v>8</v>
      </c>
      <c r="D186" s="31">
        <v>12.0</v>
      </c>
      <c r="E186" s="33">
        <f>'חישוב לפי סניפים'!$D186/$D$1005*$J$2</f>
        <v>0.1759604508</v>
      </c>
      <c r="F186" s="31">
        <v>8.0</v>
      </c>
      <c r="G186" s="31">
        <f>'חישוב לפי סניפים'!$F186/$F$1005*$J$2</f>
        <v>0.03688967353</v>
      </c>
      <c r="H186" s="34">
        <f t="shared" si="1"/>
        <v>0.1064250622</v>
      </c>
      <c r="I186" s="31">
        <v>2060.0</v>
      </c>
    </row>
    <row r="187" ht="14.25" customHeight="1">
      <c r="A187" s="36"/>
      <c r="B187" s="36" t="s">
        <v>225</v>
      </c>
      <c r="C187" s="36" t="s">
        <v>12</v>
      </c>
      <c r="D187" s="37">
        <v>9.0</v>
      </c>
      <c r="E187" s="38">
        <f>'חישוב לפי סניפים'!$D187/$D$1005*$J$2</f>
        <v>0.1319703381</v>
      </c>
      <c r="F187" s="37">
        <v>43.0</v>
      </c>
      <c r="G187" s="37">
        <f>'חישוב לפי סניפים'!$F187/$F$1005*$J$2</f>
        <v>0.1982819952</v>
      </c>
      <c r="H187" s="39">
        <f t="shared" si="1"/>
        <v>0.1651261666</v>
      </c>
      <c r="I187" s="37">
        <v>667.0</v>
      </c>
    </row>
    <row r="188" ht="14.25" customHeight="1">
      <c r="A188" s="32"/>
      <c r="B188" s="32" t="s">
        <v>226</v>
      </c>
      <c r="C188" s="32" t="s">
        <v>8</v>
      </c>
      <c r="D188" s="31">
        <v>6.0</v>
      </c>
      <c r="E188" s="33">
        <f>'חישוב לפי סניפים'!$D188/$D$1005*$J$2</f>
        <v>0.0879802254</v>
      </c>
      <c r="F188" s="31">
        <v>8.0</v>
      </c>
      <c r="G188" s="31">
        <f>'חישוב לפי סניפים'!$F188/$F$1005*$J$2</f>
        <v>0.03688967353</v>
      </c>
      <c r="H188" s="34">
        <f t="shared" si="1"/>
        <v>0.06243494946</v>
      </c>
      <c r="I188" s="31">
        <v>141.0</v>
      </c>
    </row>
    <row r="189" ht="14.25" customHeight="1">
      <c r="A189" s="36"/>
      <c r="B189" s="36" t="s">
        <v>227</v>
      </c>
      <c r="C189" s="36" t="s">
        <v>12</v>
      </c>
      <c r="D189" s="37">
        <v>3.0</v>
      </c>
      <c r="E189" s="38">
        <f>'חישוב לפי סניפים'!$D189/$D$1005*$J$2</f>
        <v>0.0439901127</v>
      </c>
      <c r="F189" s="37">
        <v>43.0</v>
      </c>
      <c r="G189" s="37">
        <f>'חישוב לפי סניפים'!$F189/$F$1005*$J$2</f>
        <v>0.1982819952</v>
      </c>
      <c r="H189" s="39">
        <f t="shared" si="1"/>
        <v>0.121136054</v>
      </c>
      <c r="I189" s="37">
        <v>617.0</v>
      </c>
    </row>
    <row r="190" ht="14.25" customHeight="1">
      <c r="A190" s="32"/>
      <c r="B190" s="32" t="s">
        <v>228</v>
      </c>
      <c r="C190" s="32" t="s">
        <v>8</v>
      </c>
      <c r="D190" s="31">
        <v>1.0</v>
      </c>
      <c r="E190" s="33">
        <f>'חישוב לפי סניפים'!$D190/$D$1005*$J$2</f>
        <v>0.0146633709</v>
      </c>
      <c r="F190" s="31">
        <v>8.0</v>
      </c>
      <c r="G190" s="31">
        <f>'חישוב לפי סניפים'!$F190/$F$1005*$J$2</f>
        <v>0.03688967353</v>
      </c>
      <c r="H190" s="34">
        <f t="shared" si="1"/>
        <v>0.02577652221</v>
      </c>
      <c r="I190" s="31">
        <v>1323.0</v>
      </c>
    </row>
    <row r="191" ht="14.25" customHeight="1">
      <c r="A191" s="36"/>
      <c r="B191" s="36" t="s">
        <v>229</v>
      </c>
      <c r="C191" s="36" t="s">
        <v>8</v>
      </c>
      <c r="D191" s="37">
        <v>5.0</v>
      </c>
      <c r="E191" s="38">
        <f>'חישוב לפי סניפים'!$D191/$D$1005*$J$2</f>
        <v>0.0733168545</v>
      </c>
      <c r="F191" s="37">
        <v>20.0</v>
      </c>
      <c r="G191" s="37">
        <f>'חישוב לפי סניפים'!$F191/$F$1005*$J$2</f>
        <v>0.09222418382</v>
      </c>
      <c r="H191" s="39">
        <f t="shared" si="1"/>
        <v>0.08277051916</v>
      </c>
      <c r="I191" s="37">
        <v>1361.0</v>
      </c>
    </row>
    <row r="192" ht="14.25" customHeight="1">
      <c r="A192" s="32"/>
      <c r="B192" s="32" t="s">
        <v>230</v>
      </c>
      <c r="C192" s="32" t="s">
        <v>8</v>
      </c>
      <c r="D192" s="31">
        <v>47.0</v>
      </c>
      <c r="E192" s="33">
        <f>'חישוב לפי סניפים'!$D192/$D$1005*$J$2</f>
        <v>0.6891784323</v>
      </c>
      <c r="F192" s="31">
        <v>197.0</v>
      </c>
      <c r="G192" s="31">
        <f>'חישוב לפי סניפים'!$F192/$F$1005*$J$2</f>
        <v>0.9084082106</v>
      </c>
      <c r="H192" s="34">
        <f t="shared" si="1"/>
        <v>0.7987933214</v>
      </c>
      <c r="I192" s="31">
        <v>1319.0</v>
      </c>
    </row>
    <row r="193" ht="14.25" customHeight="1">
      <c r="A193" s="36"/>
      <c r="B193" s="36" t="s">
        <v>231</v>
      </c>
      <c r="C193" s="36" t="s">
        <v>9</v>
      </c>
      <c r="D193" s="37">
        <v>288.0</v>
      </c>
      <c r="E193" s="38">
        <f>'חישוב לפי סניפים'!$D193/$D$1005*$J$2</f>
        <v>4.223050819</v>
      </c>
      <c r="F193" s="37">
        <v>1172.0</v>
      </c>
      <c r="G193" s="37">
        <f>'חישוב לפי סניפים'!$F193/$F$1005*$J$2</f>
        <v>5.404337172</v>
      </c>
      <c r="H193" s="39">
        <f t="shared" si="1"/>
        <v>4.813693995</v>
      </c>
      <c r="I193" s="37">
        <v>6200.0</v>
      </c>
    </row>
    <row r="194" ht="14.25" customHeight="1">
      <c r="A194" s="32"/>
      <c r="B194" s="32" t="s">
        <v>232</v>
      </c>
      <c r="C194" s="32" t="s">
        <v>8</v>
      </c>
      <c r="D194" s="31">
        <v>9.0</v>
      </c>
      <c r="E194" s="33">
        <f>'חישוב לפי סניפים'!$D194/$D$1005*$J$2</f>
        <v>0.1319703381</v>
      </c>
      <c r="F194" s="31">
        <v>31.0</v>
      </c>
      <c r="G194" s="31">
        <f>'חישוב לפי סניפים'!$F194/$F$1005*$J$2</f>
        <v>0.1429474849</v>
      </c>
      <c r="H194" s="34">
        <f t="shared" si="1"/>
        <v>0.1374589115</v>
      </c>
      <c r="I194" s="31">
        <v>33.0</v>
      </c>
    </row>
    <row r="195" ht="14.25" customHeight="1">
      <c r="A195" s="36"/>
      <c r="B195" s="36" t="s">
        <v>233</v>
      </c>
      <c r="C195" s="36" t="s">
        <v>8</v>
      </c>
      <c r="D195" s="37">
        <v>9.0</v>
      </c>
      <c r="E195" s="38">
        <f>'חישוב לפי סניפים'!$D201/$D$1005*$J$2</f>
        <v>0.0146633709</v>
      </c>
      <c r="F195" s="37">
        <v>26.0</v>
      </c>
      <c r="G195" s="37">
        <f>'חישוב לפי סניפים'!$F201/$F$1005*$J$2</f>
        <v>0</v>
      </c>
      <c r="H195" s="39">
        <f t="shared" si="1"/>
        <v>0.00733168545</v>
      </c>
      <c r="I195" s="37">
        <v>379.0</v>
      </c>
    </row>
    <row r="196" ht="14.25" customHeight="1">
      <c r="A196" s="32"/>
      <c r="B196" s="32" t="s">
        <v>234</v>
      </c>
      <c r="C196" s="32" t="s">
        <v>8</v>
      </c>
      <c r="D196" s="31">
        <v>13.0</v>
      </c>
      <c r="E196" s="33">
        <f>'חישוב לפי סניפים'!$D202/$D$1005*$J$2</f>
        <v>0.0146633709</v>
      </c>
      <c r="F196" s="31">
        <v>34.0</v>
      </c>
      <c r="G196" s="31">
        <f>'חישוב לפי סניפים'!$F202/$F$1005*$J$2</f>
        <v>0.08300176543</v>
      </c>
      <c r="H196" s="34">
        <f t="shared" si="1"/>
        <v>0.04883256817</v>
      </c>
      <c r="I196" s="31">
        <v>853.0</v>
      </c>
    </row>
    <row r="197" ht="14.25" customHeight="1">
      <c r="A197" s="36"/>
      <c r="B197" s="36" t="s">
        <v>235</v>
      </c>
      <c r="C197" s="36" t="s">
        <v>12</v>
      </c>
      <c r="D197" s="37">
        <v>3.0</v>
      </c>
      <c r="E197" s="38">
        <f>'חישוב לפי סניפים'!$D203/$D$1005*$J$2</f>
        <v>0.0293267418</v>
      </c>
      <c r="F197" s="37">
        <v>26.0</v>
      </c>
      <c r="G197" s="37">
        <f>'חישוב לפי סניפים'!$F203/$F$1005*$J$2</f>
        <v>0.1152802298</v>
      </c>
      <c r="H197" s="39">
        <f t="shared" si="1"/>
        <v>0.07230348578</v>
      </c>
      <c r="I197" s="37">
        <v>352.0</v>
      </c>
    </row>
    <row r="198" ht="14.25" customHeight="1">
      <c r="A198" s="32"/>
      <c r="B198" s="32" t="s">
        <v>236</v>
      </c>
      <c r="C198" s="32" t="s">
        <v>12</v>
      </c>
      <c r="D198" s="31">
        <v>39.0</v>
      </c>
      <c r="E198" s="33">
        <f>'חישוב לפי סניפים'!$D204/$D$1005*$J$2</f>
        <v>0.2199505635</v>
      </c>
      <c r="F198" s="31">
        <v>76.0</v>
      </c>
      <c r="G198" s="31">
        <f>'חישוב לפי סניפים'!$F204/$F$1005*$J$2</f>
        <v>0.1014466022</v>
      </c>
      <c r="H198" s="34">
        <f t="shared" si="1"/>
        <v>0.1606985828</v>
      </c>
      <c r="I198" s="31">
        <v>424.0</v>
      </c>
    </row>
    <row r="199" ht="14.25" customHeight="1">
      <c r="A199" s="36"/>
      <c r="B199" s="36" t="s">
        <v>237</v>
      </c>
      <c r="C199" s="36" t="s">
        <v>12</v>
      </c>
      <c r="D199" s="37">
        <v>16.0</v>
      </c>
      <c r="E199" s="38">
        <f>'חישוב לפי סניפים'!$D205/$D$1005*$J$2</f>
        <v>1.011772592</v>
      </c>
      <c r="F199" s="37">
        <v>90.0</v>
      </c>
      <c r="G199" s="37">
        <f>'חישוב לפי סניפים'!$F205/$F$1005*$J$2</f>
        <v>0.5671787305</v>
      </c>
      <c r="H199" s="39">
        <f t="shared" si="1"/>
        <v>0.7894756613</v>
      </c>
      <c r="I199" s="37">
        <v>86.0</v>
      </c>
    </row>
    <row r="200" ht="14.25" customHeight="1">
      <c r="A200" s="32"/>
      <c r="B200" s="32" t="s">
        <v>238</v>
      </c>
      <c r="C200" s="32" t="s">
        <v>8</v>
      </c>
      <c r="D200" s="31">
        <v>7.0</v>
      </c>
      <c r="E200" s="33">
        <f>'חישוב לפי סניפים'!$D206/$D$1005*$J$2</f>
        <v>1.246386526</v>
      </c>
      <c r="F200" s="31">
        <v>49.0</v>
      </c>
      <c r="G200" s="31">
        <f>'חישוב לפי סניפים'!$F206/$F$1005*$J$2</f>
        <v>1.226581645</v>
      </c>
      <c r="H200" s="34">
        <f t="shared" si="1"/>
        <v>1.236484086</v>
      </c>
      <c r="I200" s="31">
        <v>683.0</v>
      </c>
    </row>
    <row r="201" ht="14.25" customHeight="1">
      <c r="A201" s="36"/>
      <c r="B201" s="36" t="s">
        <v>239</v>
      </c>
      <c r="C201" s="36" t="s">
        <v>8</v>
      </c>
      <c r="D201" s="37">
        <v>1.0</v>
      </c>
      <c r="E201" s="38">
        <f>'חישוב לפי סניפים'!$D207/$D$1005*$J$2</f>
        <v>0.6011982069</v>
      </c>
      <c r="F201" s="37">
        <v>0.0</v>
      </c>
      <c r="G201" s="37">
        <f>'חישוב לפי סניפים'!$F207/$F$1005*$J$2</f>
        <v>0.3550631077</v>
      </c>
      <c r="H201" s="39">
        <f t="shared" si="1"/>
        <v>0.4781306573</v>
      </c>
      <c r="I201" s="37">
        <v>2014.0</v>
      </c>
    </row>
    <row r="202" ht="14.25" customHeight="1">
      <c r="A202" s="32"/>
      <c r="B202" s="32" t="s">
        <v>240</v>
      </c>
      <c r="C202" s="32" t="s">
        <v>7</v>
      </c>
      <c r="D202" s="31">
        <v>1.0</v>
      </c>
      <c r="E202" s="33">
        <f>'חישוב לפי סניפים'!$D208/$D$1005*$J$2</f>
        <v>0.2639406762</v>
      </c>
      <c r="F202" s="31">
        <v>18.0</v>
      </c>
      <c r="G202" s="31">
        <f>'חישוב לפי סניפים'!$F208/$F$1005*$J$2</f>
        <v>0.3273958525</v>
      </c>
      <c r="H202" s="34">
        <f t="shared" si="1"/>
        <v>0.2956682644</v>
      </c>
      <c r="I202" s="31">
        <v>3644.0</v>
      </c>
    </row>
    <row r="203" ht="14.25" customHeight="1">
      <c r="A203" s="36"/>
      <c r="B203" s="36" t="s">
        <v>241</v>
      </c>
      <c r="C203" s="36" t="s">
        <v>8</v>
      </c>
      <c r="D203" s="37">
        <v>2.0</v>
      </c>
      <c r="E203" s="38">
        <f>'חישוב לפי סניפים'!$D209/$D$1005*$J$2</f>
        <v>2.375466086</v>
      </c>
      <c r="F203" s="37">
        <v>25.0</v>
      </c>
      <c r="G203" s="37">
        <f>'חישוב לפי סניפים'!$F209/$F$1005*$J$2</f>
        <v>1.286527364</v>
      </c>
      <c r="H203" s="39">
        <f t="shared" si="1"/>
        <v>1.830996725</v>
      </c>
      <c r="I203" s="37">
        <v>1344.0</v>
      </c>
    </row>
    <row r="204" ht="14.25" customHeight="1">
      <c r="A204" s="32"/>
      <c r="B204" s="32" t="s">
        <v>242</v>
      </c>
      <c r="C204" s="32" t="s">
        <v>8</v>
      </c>
      <c r="D204" s="31">
        <v>15.0</v>
      </c>
      <c r="E204" s="33">
        <f>'חישוב לפי סניפים'!$D210/$D$1005*$J$2</f>
        <v>0.586534836</v>
      </c>
      <c r="F204" s="31">
        <v>22.0</v>
      </c>
      <c r="G204" s="31">
        <f>'חישוב לפי סניפים'!$F210/$F$1005*$J$2</f>
        <v>0.7700719349</v>
      </c>
      <c r="H204" s="34">
        <f t="shared" si="1"/>
        <v>0.6783033854</v>
      </c>
      <c r="I204" s="31">
        <v>1293.0</v>
      </c>
    </row>
    <row r="205" ht="14.25" customHeight="1">
      <c r="A205" s="36"/>
      <c r="B205" s="36" t="s">
        <v>243</v>
      </c>
      <c r="C205" s="36" t="s">
        <v>11</v>
      </c>
      <c r="D205" s="37">
        <v>69.0</v>
      </c>
      <c r="E205" s="38">
        <f>'חישוב לפי סניפים'!$D211/$D$1005*$J$2</f>
        <v>0.146633709</v>
      </c>
      <c r="F205" s="37">
        <v>123.0</v>
      </c>
      <c r="G205" s="37">
        <f>'חישוב לפי סניפים'!$F211/$F$1005*$J$2</f>
        <v>0.1337250665</v>
      </c>
      <c r="H205" s="39">
        <f t="shared" si="1"/>
        <v>0.1401793878</v>
      </c>
      <c r="I205" s="37">
        <v>1288.0</v>
      </c>
    </row>
    <row r="206" ht="14.25" customHeight="1">
      <c r="A206" s="32"/>
      <c r="B206" s="32" t="s">
        <v>244</v>
      </c>
      <c r="C206" s="32" t="s">
        <v>12</v>
      </c>
      <c r="D206" s="31">
        <v>85.0</v>
      </c>
      <c r="E206" s="33">
        <f>'חישוב לפי סניפים'!$D212/$D$1005*$J$2</f>
        <v>0.1026435963</v>
      </c>
      <c r="F206" s="31">
        <v>266.0</v>
      </c>
      <c r="G206" s="31">
        <f>'חישוב לפי סניפים'!$F212/$F$1005*$J$2</f>
        <v>0.1660035309</v>
      </c>
      <c r="H206" s="34">
        <f t="shared" si="1"/>
        <v>0.1343235636</v>
      </c>
      <c r="I206" s="31">
        <v>147.0</v>
      </c>
    </row>
    <row r="207" ht="14.25" customHeight="1">
      <c r="A207" s="36"/>
      <c r="B207" s="36" t="s">
        <v>245</v>
      </c>
      <c r="C207" s="36" t="s">
        <v>12</v>
      </c>
      <c r="D207" s="37">
        <v>41.0</v>
      </c>
      <c r="E207" s="38">
        <f>'חישוב לפי סניפים'!$D213/$D$1005*$J$2</f>
        <v>0.1906238217</v>
      </c>
      <c r="F207" s="37">
        <v>77.0</v>
      </c>
      <c r="G207" s="37">
        <f>'חישוב לפי סניפים'!$F213/$F$1005*$J$2</f>
        <v>0.2121156228</v>
      </c>
      <c r="H207" s="39">
        <f t="shared" si="1"/>
        <v>0.2013697222</v>
      </c>
      <c r="I207" s="37">
        <v>870.0</v>
      </c>
    </row>
    <row r="208" ht="14.25" customHeight="1">
      <c r="A208" s="32"/>
      <c r="B208" s="32" t="s">
        <v>246</v>
      </c>
      <c r="C208" s="32" t="s">
        <v>7</v>
      </c>
      <c r="D208" s="31">
        <v>18.0</v>
      </c>
      <c r="E208" s="33">
        <f>'חישוב לפי סניפים'!$D214/$D$1005*$J$2</f>
        <v>0.293267418</v>
      </c>
      <c r="F208" s="31">
        <v>71.0</v>
      </c>
      <c r="G208" s="31">
        <f>'חישוב לפי סניפים'!$F214/$F$1005*$J$2</f>
        <v>0.2305604595</v>
      </c>
      <c r="H208" s="34">
        <f t="shared" si="1"/>
        <v>0.2619139388</v>
      </c>
      <c r="I208" s="31">
        <v>3730.0</v>
      </c>
    </row>
    <row r="209" ht="14.25" customHeight="1">
      <c r="A209" s="36"/>
      <c r="B209" s="36" t="s">
        <v>247</v>
      </c>
      <c r="C209" s="36" t="s">
        <v>12</v>
      </c>
      <c r="D209" s="37">
        <v>162.0</v>
      </c>
      <c r="E209" s="38">
        <f>'חישוב לפי סניפים'!$D216/$D$1005*$J$2</f>
        <v>0.0879802254</v>
      </c>
      <c r="F209" s="37">
        <v>279.0</v>
      </c>
      <c r="G209" s="37">
        <f>'חישוב לפי סניפים'!$F216/$F$1005*$J$2</f>
        <v>0.08761297463</v>
      </c>
      <c r="H209" s="39">
        <f t="shared" si="1"/>
        <v>0.08779660001</v>
      </c>
      <c r="I209" s="37">
        <v>2018.0</v>
      </c>
    </row>
    <row r="210" ht="14.25" customHeight="1">
      <c r="A210" s="32"/>
      <c r="B210" s="32" t="s">
        <v>248</v>
      </c>
      <c r="C210" s="32" t="s">
        <v>12</v>
      </c>
      <c r="D210" s="31">
        <v>40.0</v>
      </c>
      <c r="E210" s="33">
        <f>'חישוב לפי סניפים'!$D217/$D$1005*$J$2</f>
        <v>0.1173069672</v>
      </c>
      <c r="F210" s="31">
        <v>167.0</v>
      </c>
      <c r="G210" s="31">
        <f>'חישוב לפי סניפים'!$F217/$F$1005*$J$2</f>
        <v>0.1706147401</v>
      </c>
      <c r="H210" s="34">
        <f t="shared" si="1"/>
        <v>0.1439608536</v>
      </c>
      <c r="I210" s="31">
        <v>173.0</v>
      </c>
    </row>
    <row r="211" ht="14.25" customHeight="1">
      <c r="A211" s="36"/>
      <c r="B211" s="36" t="s">
        <v>249</v>
      </c>
      <c r="C211" s="36" t="s">
        <v>8</v>
      </c>
      <c r="D211" s="37">
        <v>10.0</v>
      </c>
      <c r="E211" s="38">
        <f>'חישוב לפי סניפים'!$D215/$D$1005*$J$2</f>
        <v>0.0146633709</v>
      </c>
      <c r="F211" s="37">
        <v>29.0</v>
      </c>
      <c r="G211" s="37">
        <f>'חישוב לפי סניפים'!$F215/$F$1005*$J$2</f>
        <v>0.07377934705</v>
      </c>
      <c r="H211" s="39">
        <f t="shared" si="1"/>
        <v>0.04422135898</v>
      </c>
      <c r="I211" s="37">
        <v>207.0</v>
      </c>
    </row>
    <row r="212" ht="14.25" customHeight="1">
      <c r="A212" s="32"/>
      <c r="B212" s="32" t="s">
        <v>250</v>
      </c>
      <c r="C212" s="32" t="s">
        <v>8</v>
      </c>
      <c r="D212" s="31">
        <v>7.0</v>
      </c>
      <c r="E212" s="33">
        <f>'חישוב לפי סניפים'!$D218/$D$1005*$J$2</f>
        <v>1.642297541</v>
      </c>
      <c r="F212" s="31">
        <v>36.0</v>
      </c>
      <c r="G212" s="31">
        <f>'חישוב לפי סניפים'!$F218/$F$1005*$J$2</f>
        <v>1.909040605</v>
      </c>
      <c r="H212" s="34">
        <f t="shared" si="1"/>
        <v>1.775669073</v>
      </c>
      <c r="I212" s="31">
        <v>4021.0</v>
      </c>
    </row>
    <row r="213" ht="14.25" customHeight="1">
      <c r="A213" s="36"/>
      <c r="B213" s="36" t="s">
        <v>251</v>
      </c>
      <c r="C213" s="36" t="s">
        <v>8</v>
      </c>
      <c r="D213" s="37">
        <v>13.0</v>
      </c>
      <c r="E213" s="38">
        <f>'חישוב לפי סניפים'!$D219/$D$1005*$J$2</f>
        <v>0.0733168545</v>
      </c>
      <c r="F213" s="37">
        <v>46.0</v>
      </c>
      <c r="G213" s="37">
        <f>'חישוב לפי סניפים'!$F219/$F$1005*$J$2</f>
        <v>0.08300176543</v>
      </c>
      <c r="H213" s="39">
        <f t="shared" si="1"/>
        <v>0.07815930997</v>
      </c>
      <c r="I213" s="37">
        <v>787.0</v>
      </c>
    </row>
    <row r="214" ht="14.25" customHeight="1">
      <c r="A214" s="32"/>
      <c r="B214" s="32" t="s">
        <v>252</v>
      </c>
      <c r="C214" s="32" t="s">
        <v>8</v>
      </c>
      <c r="D214" s="31">
        <v>20.0</v>
      </c>
      <c r="E214" s="33">
        <f>'חישוב לפי סניפים'!$D220/$D$1005*$J$2</f>
        <v>0.0733168545</v>
      </c>
      <c r="F214" s="31">
        <v>50.0</v>
      </c>
      <c r="G214" s="31">
        <f>'חישוב לפי סניפים'!$F220/$F$1005*$J$2</f>
        <v>0.02305604595</v>
      </c>
      <c r="H214" s="34">
        <f t="shared" si="1"/>
        <v>0.04818645023</v>
      </c>
      <c r="I214" s="31">
        <v>919.0</v>
      </c>
    </row>
    <row r="215" ht="14.25" customHeight="1">
      <c r="A215" s="36"/>
      <c r="B215" s="36" t="s">
        <v>253</v>
      </c>
      <c r="C215" s="36" t="s">
        <v>8</v>
      </c>
      <c r="D215" s="37">
        <v>1.0</v>
      </c>
      <c r="E215" s="38">
        <f>'חישוב לפי סניפים'!$D221/$D$1005*$J$2</f>
        <v>13.34366752</v>
      </c>
      <c r="F215" s="37">
        <v>16.0</v>
      </c>
      <c r="G215" s="37">
        <f>'חישוב לפי סניפים'!$F221/$F$1005*$J$2</f>
        <v>16.39745988</v>
      </c>
      <c r="H215" s="39">
        <f t="shared" si="1"/>
        <v>14.8705637</v>
      </c>
      <c r="I215" s="37">
        <v>802.0</v>
      </c>
    </row>
    <row r="216" ht="14.25" customHeight="1">
      <c r="A216" s="32"/>
      <c r="B216" s="32" t="s">
        <v>254</v>
      </c>
      <c r="C216" s="32" t="s">
        <v>8</v>
      </c>
      <c r="D216" s="31">
        <v>6.0</v>
      </c>
      <c r="E216" s="33">
        <f>'חישוב לפי סניפים'!$D222/$D$1005*$J$2</f>
        <v>0.0586534836</v>
      </c>
      <c r="F216" s="31">
        <v>19.0</v>
      </c>
      <c r="G216" s="31">
        <f>'חישוב לפי סניפים'!$F222/$F$1005*$J$2</f>
        <v>0.1245026482</v>
      </c>
      <c r="H216" s="34">
        <f t="shared" si="1"/>
        <v>0.09157806587</v>
      </c>
      <c r="I216" s="31">
        <v>360.0</v>
      </c>
    </row>
    <row r="217" ht="14.25" customHeight="1">
      <c r="A217" s="36"/>
      <c r="B217" s="36" t="s">
        <v>255</v>
      </c>
      <c r="C217" s="36" t="s">
        <v>12</v>
      </c>
      <c r="D217" s="37">
        <v>8.0</v>
      </c>
      <c r="E217" s="38">
        <f>'חישוב לפי סניפים'!$D223/$D$1005*$J$2</f>
        <v>0.4838912397</v>
      </c>
      <c r="F217" s="37">
        <v>37.0</v>
      </c>
      <c r="G217" s="37">
        <f>'חישוב לפי סניפים'!$F223/$F$1005*$J$2</f>
        <v>0.6317356591</v>
      </c>
      <c r="H217" s="39">
        <f t="shared" si="1"/>
        <v>0.5578134494</v>
      </c>
      <c r="I217" s="37">
        <v>703.0</v>
      </c>
    </row>
    <row r="218" ht="14.25" customHeight="1">
      <c r="A218" s="32"/>
      <c r="B218" s="32" t="s">
        <v>256</v>
      </c>
      <c r="C218" s="32" t="s">
        <v>3</v>
      </c>
      <c r="D218" s="31">
        <v>112.0</v>
      </c>
      <c r="E218" s="33">
        <f>'חישוב לפי סניפים'!$D224/$D$1005*$J$2</f>
        <v>0.1612970799</v>
      </c>
      <c r="F218" s="31">
        <v>414.0</v>
      </c>
      <c r="G218" s="31">
        <f>'חישוב לפי סניפים'!$F224/$F$1005*$J$2</f>
        <v>0.2443940871</v>
      </c>
      <c r="H218" s="34">
        <f t="shared" si="1"/>
        <v>0.2028455835</v>
      </c>
      <c r="I218" s="31">
        <v>681.0</v>
      </c>
    </row>
    <row r="219" ht="14.25" customHeight="1">
      <c r="A219" s="36"/>
      <c r="B219" s="36" t="s">
        <v>257</v>
      </c>
      <c r="C219" s="36" t="s">
        <v>8</v>
      </c>
      <c r="D219" s="37">
        <v>5.0</v>
      </c>
      <c r="E219" s="38">
        <f>'חישוב לפי סניפים'!$D225/$D$1005*$J$2</f>
        <v>0.4105743852</v>
      </c>
      <c r="F219" s="37">
        <v>18.0</v>
      </c>
      <c r="G219" s="37">
        <f>'חישוב לפי סניפים'!$F225/$F$1005*$J$2</f>
        <v>0.1060578114</v>
      </c>
      <c r="H219" s="39">
        <f t="shared" si="1"/>
        <v>0.2583160983</v>
      </c>
      <c r="I219" s="37">
        <v>1077.0</v>
      </c>
    </row>
    <row r="220" ht="14.25" customHeight="1">
      <c r="A220" s="32"/>
      <c r="B220" s="32" t="s">
        <v>258</v>
      </c>
      <c r="C220" s="32" t="s">
        <v>8</v>
      </c>
      <c r="D220" s="31">
        <v>5.0</v>
      </c>
      <c r="E220" s="33">
        <f>'חישוב לפי סניפים'!$D226/$D$1005*$J$2</f>
        <v>0.0293267418</v>
      </c>
      <c r="F220" s="31">
        <v>5.0</v>
      </c>
      <c r="G220" s="31">
        <f>'חישוב לפי סניפים'!$F226/$F$1005*$J$2</f>
        <v>0.01383362757</v>
      </c>
      <c r="H220" s="34">
        <f t="shared" si="1"/>
        <v>0.02158018469</v>
      </c>
      <c r="I220" s="31">
        <v>793.0</v>
      </c>
    </row>
    <row r="221" ht="14.25" customHeight="1">
      <c r="A221" s="36"/>
      <c r="B221" s="36" t="s">
        <v>259</v>
      </c>
      <c r="C221" s="36" t="s">
        <v>3</v>
      </c>
      <c r="D221" s="37">
        <v>910.0</v>
      </c>
      <c r="E221" s="38">
        <f>'חישוב לפי סניפים'!$D227/$D$1005*$J$2</f>
        <v>0.0439901127</v>
      </c>
      <c r="F221" s="37">
        <v>3556.0</v>
      </c>
      <c r="G221" s="37">
        <f>'חישוב לפי סניפים'!$F227/$F$1005*$J$2</f>
        <v>0.02766725514</v>
      </c>
      <c r="H221" s="39">
        <f t="shared" si="1"/>
        <v>0.03582868392</v>
      </c>
      <c r="I221" s="37">
        <v>6300.0</v>
      </c>
    </row>
    <row r="222" ht="14.25" customHeight="1">
      <c r="A222" s="32"/>
      <c r="B222" s="32" t="s">
        <v>260</v>
      </c>
      <c r="C222" s="32" t="s">
        <v>12</v>
      </c>
      <c r="D222" s="31">
        <v>4.0</v>
      </c>
      <c r="E222" s="33">
        <f>'חישוב לפי סניפים'!$D228/$D$1005*$J$2</f>
        <v>2.096862039</v>
      </c>
      <c r="F222" s="31">
        <v>27.0</v>
      </c>
      <c r="G222" s="31">
        <f>'חישוב לפי סניפים'!$F228/$F$1005*$J$2</f>
        <v>2.499275381</v>
      </c>
      <c r="H222" s="34">
        <f t="shared" si="1"/>
        <v>2.29806871</v>
      </c>
      <c r="I222" s="31">
        <v>342.0</v>
      </c>
    </row>
    <row r="223" ht="14.25" customHeight="1">
      <c r="A223" s="36"/>
      <c r="B223" s="36" t="s">
        <v>261</v>
      </c>
      <c r="C223" s="36" t="s">
        <v>12</v>
      </c>
      <c r="D223" s="37">
        <v>33.0</v>
      </c>
      <c r="E223" s="38">
        <f>'חישוב לפי סניפים'!$D229/$D$1005*$J$2</f>
        <v>0.8651388831</v>
      </c>
      <c r="F223" s="37">
        <v>137.0</v>
      </c>
      <c r="G223" s="37">
        <f>'חישוב לפי סניפים'!$F229/$F$1005*$J$2</f>
        <v>0.2858949698</v>
      </c>
      <c r="H223" s="39">
        <f t="shared" si="1"/>
        <v>0.5755169264</v>
      </c>
      <c r="I223" s="37">
        <v>133.0</v>
      </c>
    </row>
    <row r="224" ht="14.25" customHeight="1">
      <c r="A224" s="32"/>
      <c r="B224" s="32" t="s">
        <v>262</v>
      </c>
      <c r="C224" s="32" t="s">
        <v>12</v>
      </c>
      <c r="D224" s="31">
        <v>11.0</v>
      </c>
      <c r="E224" s="33">
        <f>'חישוב לפי סניפים'!$D230/$D$1005*$J$2</f>
        <v>0.1759604508</v>
      </c>
      <c r="F224" s="31">
        <v>53.0</v>
      </c>
      <c r="G224" s="31">
        <f>'חישוב לפי סניפים'!$F230/$F$1005*$J$2</f>
        <v>0.1890595768</v>
      </c>
      <c r="H224" s="34">
        <f t="shared" si="1"/>
        <v>0.1825100138</v>
      </c>
      <c r="I224" s="31">
        <v>35.0</v>
      </c>
    </row>
    <row r="225" ht="14.25" customHeight="1">
      <c r="A225" s="36"/>
      <c r="B225" s="36" t="s">
        <v>263</v>
      </c>
      <c r="C225" s="36" t="s">
        <v>2</v>
      </c>
      <c r="D225" s="37">
        <v>28.0</v>
      </c>
      <c r="E225" s="38">
        <f>'חישוב לפי סניפים'!$D195/$D$1005*$J$2</f>
        <v>0.1319703381</v>
      </c>
      <c r="F225" s="37">
        <v>23.0</v>
      </c>
      <c r="G225" s="37">
        <f>'חישוב לפי סניפים'!$F195/$F$1005*$J$2</f>
        <v>0.119891439</v>
      </c>
      <c r="H225" s="39">
        <f t="shared" si="1"/>
        <v>0.1259308885</v>
      </c>
      <c r="I225" s="37">
        <v>1292.0</v>
      </c>
    </row>
    <row r="226" ht="14.25" customHeight="1">
      <c r="A226" s="32"/>
      <c r="B226" s="32" t="s">
        <v>264</v>
      </c>
      <c r="C226" s="32" t="s">
        <v>8</v>
      </c>
      <c r="D226" s="31">
        <v>2.0</v>
      </c>
      <c r="E226" s="33">
        <f>'חישוב לפי סניפים'!$D231/$D$1005*$J$2</f>
        <v>0.1612970799</v>
      </c>
      <c r="F226" s="31">
        <v>3.0</v>
      </c>
      <c r="G226" s="31">
        <f>'חישוב לפי סניפים'!$F231/$F$1005*$J$2</f>
        <v>0.01844483676</v>
      </c>
      <c r="H226" s="34">
        <f t="shared" si="1"/>
        <v>0.08987095833</v>
      </c>
      <c r="I226" s="31">
        <v>145.0</v>
      </c>
    </row>
    <row r="227" ht="14.25" customHeight="1">
      <c r="A227" s="36"/>
      <c r="B227" s="36" t="s">
        <v>265</v>
      </c>
      <c r="C227" s="36" t="s">
        <v>8</v>
      </c>
      <c r="D227" s="37">
        <v>3.0</v>
      </c>
      <c r="E227" s="38">
        <f>'חישוב לפי סניפים'!$D232/$D$1005*$J$2</f>
        <v>0.293267418</v>
      </c>
      <c r="F227" s="37">
        <v>6.0</v>
      </c>
      <c r="G227" s="37">
        <f>'חישוב לפי סניפים'!$F232/$F$1005*$J$2</f>
        <v>0.2766725514</v>
      </c>
      <c r="H227" s="39">
        <f t="shared" si="1"/>
        <v>0.2849699847</v>
      </c>
      <c r="I227" s="37">
        <v>442.0</v>
      </c>
    </row>
    <row r="228" ht="14.25" customHeight="1">
      <c r="A228" s="32"/>
      <c r="B228" s="32" t="s">
        <v>266</v>
      </c>
      <c r="C228" s="32" t="s">
        <v>9</v>
      </c>
      <c r="D228" s="31">
        <v>143.0</v>
      </c>
      <c r="E228" s="33">
        <f>'חישוב לפי סניפים'!$D233/$D$1005*$J$2</f>
        <v>0.293267418</v>
      </c>
      <c r="F228" s="31">
        <v>542.0</v>
      </c>
      <c r="G228" s="31">
        <f>'חישוב לפי סניפים'!$F233/$F$1005*$J$2</f>
        <v>0.1798371584</v>
      </c>
      <c r="H228" s="34">
        <f t="shared" si="1"/>
        <v>0.2365522882</v>
      </c>
      <c r="I228" s="31">
        <v>2550.0</v>
      </c>
    </row>
    <row r="229" ht="14.25" customHeight="1">
      <c r="A229" s="36"/>
      <c r="B229" s="36" t="s">
        <v>267</v>
      </c>
      <c r="C229" s="36" t="s">
        <v>4</v>
      </c>
      <c r="D229" s="37">
        <v>59.0</v>
      </c>
      <c r="E229" s="38">
        <f>'חישוב לפי סניפים'!$D196/$D$1005*$J$2</f>
        <v>0.1906238217</v>
      </c>
      <c r="F229" s="37">
        <v>62.0</v>
      </c>
      <c r="G229" s="37">
        <f>'חישוב לפי סניפים'!$F196/$F$1005*$J$2</f>
        <v>0.1567811125</v>
      </c>
      <c r="H229" s="39">
        <f t="shared" si="1"/>
        <v>0.1737024671</v>
      </c>
      <c r="I229" s="37">
        <v>485.0</v>
      </c>
    </row>
    <row r="230" ht="14.25" customHeight="1">
      <c r="A230" s="32"/>
      <c r="B230" s="32" t="s">
        <v>268</v>
      </c>
      <c r="C230" s="32" t="s">
        <v>12</v>
      </c>
      <c r="D230" s="31">
        <v>12.0</v>
      </c>
      <c r="E230" s="33">
        <f>'חישוב לפי סניפים'!$D234/$D$1005*$J$2</f>
        <v>0.146633709</v>
      </c>
      <c r="F230" s="31">
        <v>41.0</v>
      </c>
      <c r="G230" s="31">
        <f>'חישוב לפי סניפים'!$F234/$F$1005*$J$2</f>
        <v>0.1567811125</v>
      </c>
      <c r="H230" s="34">
        <f t="shared" si="1"/>
        <v>0.1517074107</v>
      </c>
      <c r="I230" s="31">
        <v>852.0</v>
      </c>
    </row>
    <row r="231" ht="14.25" customHeight="1">
      <c r="A231" s="36"/>
      <c r="B231" s="36" t="s">
        <v>269</v>
      </c>
      <c r="C231" s="36" t="s">
        <v>8</v>
      </c>
      <c r="D231" s="37">
        <v>11.0</v>
      </c>
      <c r="E231" s="38">
        <f>'חישוב לפי סניפים'!$D235/$D$1005*$J$2</f>
        <v>0.146633709</v>
      </c>
      <c r="F231" s="37">
        <v>4.0</v>
      </c>
      <c r="G231" s="37">
        <f>'חישוב לפי סניפים'!$F235/$F$1005*$J$2</f>
        <v>0.1429474849</v>
      </c>
      <c r="H231" s="39">
        <f t="shared" si="1"/>
        <v>0.144790597</v>
      </c>
      <c r="I231" s="37">
        <v>755.0</v>
      </c>
    </row>
    <row r="232" ht="14.25" customHeight="1">
      <c r="A232" s="32"/>
      <c r="B232" s="32" t="s">
        <v>270</v>
      </c>
      <c r="C232" s="32" t="s">
        <v>12</v>
      </c>
      <c r="D232" s="31">
        <v>20.0</v>
      </c>
      <c r="E232" s="33">
        <f>'חישוב לפי סניפים'!$D236/$D$1005*$J$2</f>
        <v>0.0733168545</v>
      </c>
      <c r="F232" s="31">
        <v>60.0</v>
      </c>
      <c r="G232" s="31">
        <f>'חישוב לפי סניפים'!$F236/$F$1005*$J$2</f>
        <v>0.0507233011</v>
      </c>
      <c r="H232" s="34">
        <f t="shared" si="1"/>
        <v>0.0620200778</v>
      </c>
      <c r="I232" s="31">
        <v>457.0</v>
      </c>
    </row>
    <row r="233" ht="14.25" customHeight="1">
      <c r="A233" s="36"/>
      <c r="B233" s="36" t="s">
        <v>271</v>
      </c>
      <c r="C233" s="36" t="s">
        <v>12</v>
      </c>
      <c r="D233" s="37">
        <v>20.0</v>
      </c>
      <c r="E233" s="38">
        <f>'חישוב לפי סניפים'!$D237/$D$1005*$J$2</f>
        <v>0.3372575307</v>
      </c>
      <c r="F233" s="37">
        <v>39.0</v>
      </c>
      <c r="G233" s="37">
        <f>'חישוב לפי סניפים'!$F237/$F$1005*$J$2</f>
        <v>0.2674501331</v>
      </c>
      <c r="H233" s="39">
        <f t="shared" si="1"/>
        <v>0.3023538319</v>
      </c>
      <c r="I233" s="37">
        <v>370.0</v>
      </c>
    </row>
    <row r="234" ht="14.25" customHeight="1">
      <c r="A234" s="32"/>
      <c r="B234" s="32" t="s">
        <v>272</v>
      </c>
      <c r="C234" s="32" t="s">
        <v>8</v>
      </c>
      <c r="D234" s="31">
        <v>10.0</v>
      </c>
      <c r="E234" s="33">
        <f>'חישוב לפי סניפים'!$D238/$D$1005*$J$2</f>
        <v>0.0586534836</v>
      </c>
      <c r="F234" s="31">
        <v>34.0</v>
      </c>
      <c r="G234" s="31">
        <f>'חישוב לפי סניפים'!$F238/$F$1005*$J$2</f>
        <v>0.05533451029</v>
      </c>
      <c r="H234" s="34">
        <f t="shared" si="1"/>
        <v>0.05699399694</v>
      </c>
      <c r="I234" s="31">
        <v>706.0</v>
      </c>
    </row>
    <row r="235" ht="14.25" customHeight="1">
      <c r="A235" s="36"/>
      <c r="B235" s="36" t="s">
        <v>273</v>
      </c>
      <c r="C235" s="36" t="s">
        <v>8</v>
      </c>
      <c r="D235" s="37">
        <v>10.0</v>
      </c>
      <c r="E235" s="38">
        <f>'חישוב לפי סניפים'!$D239/$D$1005*$J$2</f>
        <v>0.2052871926</v>
      </c>
      <c r="F235" s="37">
        <v>31.0</v>
      </c>
      <c r="G235" s="37">
        <f>'חישוב לפי סניפים'!$F239/$F$1005*$J$2</f>
        <v>0.290506179</v>
      </c>
      <c r="H235" s="39">
        <f t="shared" si="1"/>
        <v>0.2478966858</v>
      </c>
      <c r="I235" s="37">
        <v>196.0</v>
      </c>
    </row>
    <row r="236" ht="14.25" customHeight="1">
      <c r="A236" s="32"/>
      <c r="B236" s="32" t="s">
        <v>274</v>
      </c>
      <c r="C236" s="32" t="s">
        <v>8</v>
      </c>
      <c r="D236" s="31">
        <v>5.0</v>
      </c>
      <c r="E236" s="33">
        <f>'חישוב לפי סניפים'!$D240/$D$1005*$J$2</f>
        <v>0.4252377561</v>
      </c>
      <c r="F236" s="31">
        <v>11.0</v>
      </c>
      <c r="G236" s="31">
        <f>'חישוב לפי סניפים'!$F240/$F$1005*$J$2</f>
        <v>0.3827303628</v>
      </c>
      <c r="H236" s="34">
        <f t="shared" si="1"/>
        <v>0.4039840595</v>
      </c>
      <c r="I236" s="31">
        <v>1043.0</v>
      </c>
    </row>
    <row r="237" ht="14.25" customHeight="1">
      <c r="A237" s="36"/>
      <c r="B237" s="36" t="s">
        <v>275</v>
      </c>
      <c r="C237" s="36" t="s">
        <v>8</v>
      </c>
      <c r="D237" s="37">
        <v>23.0</v>
      </c>
      <c r="E237" s="38">
        <f>'חישוב לפי סניפים'!$D241/$D$1005*$J$2</f>
        <v>0.2199505635</v>
      </c>
      <c r="F237" s="37">
        <v>58.0</v>
      </c>
      <c r="G237" s="37">
        <f>'חישוב לפי סניפים'!$F241/$F$1005*$J$2</f>
        <v>0.1613923217</v>
      </c>
      <c r="H237" s="39">
        <f t="shared" si="1"/>
        <v>0.1906714426</v>
      </c>
      <c r="I237" s="37">
        <v>1204.0</v>
      </c>
    </row>
    <row r="238" ht="14.25" customHeight="1">
      <c r="A238" s="32"/>
      <c r="B238" s="32" t="s">
        <v>276</v>
      </c>
      <c r="C238" s="32" t="s">
        <v>8</v>
      </c>
      <c r="D238" s="31">
        <v>4.0</v>
      </c>
      <c r="E238" s="33">
        <f>'חישוב לפי סניפים'!$D242/$D$1005*$J$2</f>
        <v>0.1759604508</v>
      </c>
      <c r="F238" s="31">
        <v>12.0</v>
      </c>
      <c r="G238" s="31">
        <f>'חישוב לפי סניפים'!$F242/$F$1005*$J$2</f>
        <v>0.1798371584</v>
      </c>
      <c r="H238" s="34">
        <f t="shared" si="1"/>
        <v>0.1778988046</v>
      </c>
      <c r="I238" s="31">
        <v>736.0</v>
      </c>
    </row>
    <row r="239" ht="14.25" customHeight="1">
      <c r="A239" s="36"/>
      <c r="B239" s="36" t="s">
        <v>277</v>
      </c>
      <c r="C239" s="36" t="s">
        <v>12</v>
      </c>
      <c r="D239" s="37">
        <v>14.0</v>
      </c>
      <c r="E239" s="38">
        <f>'חישוב לפי סניפים'!$D243/$D$1005*$J$2</f>
        <v>0.1759604508</v>
      </c>
      <c r="F239" s="37">
        <v>63.0</v>
      </c>
      <c r="G239" s="37">
        <f>'חישוב לפי סניפים'!$F243/$F$1005*$J$2</f>
        <v>0.09683539301</v>
      </c>
      <c r="H239" s="39">
        <f t="shared" si="1"/>
        <v>0.1363979219</v>
      </c>
      <c r="I239" s="37">
        <v>262.0</v>
      </c>
    </row>
    <row r="240" ht="14.25" customHeight="1">
      <c r="A240" s="32"/>
      <c r="B240" s="32" t="s">
        <v>278</v>
      </c>
      <c r="C240" s="32" t="s">
        <v>12</v>
      </c>
      <c r="D240" s="31">
        <v>29.0</v>
      </c>
      <c r="E240" s="33">
        <f>'חישוב לפי סניפים'!$D244/$D$1005*$J$2</f>
        <v>0.0146633709</v>
      </c>
      <c r="F240" s="31">
        <v>83.0</v>
      </c>
      <c r="G240" s="31">
        <f>'חישוב לפי סניפים'!$F244/$F$1005*$J$2</f>
        <v>0.02305604595</v>
      </c>
      <c r="H240" s="34">
        <f t="shared" si="1"/>
        <v>0.01885970843</v>
      </c>
      <c r="I240" s="31">
        <v>92.0</v>
      </c>
    </row>
    <row r="241" ht="14.25" customHeight="1">
      <c r="A241" s="36"/>
      <c r="B241" s="36" t="s">
        <v>279</v>
      </c>
      <c r="C241" s="36" t="s">
        <v>8</v>
      </c>
      <c r="D241" s="37">
        <v>15.0</v>
      </c>
      <c r="E241" s="38">
        <f>'חישוב לפי סניפים'!$D245/$D$1005*$J$2</f>
        <v>0.3665842725</v>
      </c>
      <c r="F241" s="37">
        <v>35.0</v>
      </c>
      <c r="G241" s="37">
        <f>'חישוב לפי סניפים'!$F245/$F$1005*$J$2</f>
        <v>0.3043398066</v>
      </c>
      <c r="H241" s="39">
        <f t="shared" si="1"/>
        <v>0.3354620395</v>
      </c>
      <c r="I241" s="37">
        <v>863.0</v>
      </c>
    </row>
    <row r="242" ht="14.25" customHeight="1">
      <c r="A242" s="32"/>
      <c r="B242" s="32" t="s">
        <v>280</v>
      </c>
      <c r="C242" s="32" t="s">
        <v>8</v>
      </c>
      <c r="D242" s="31">
        <v>12.0</v>
      </c>
      <c r="E242" s="33">
        <f>'חישוב לפי סניפים'!$D246/$D$1005*$J$2</f>
        <v>0.9091289958</v>
      </c>
      <c r="F242" s="31">
        <v>39.0</v>
      </c>
      <c r="G242" s="31">
        <f>'חישוב לפי סניפים'!$F246/$F$1005*$J$2</f>
        <v>0.2397828779</v>
      </c>
      <c r="H242" s="34">
        <f t="shared" si="1"/>
        <v>0.5744559368</v>
      </c>
      <c r="I242" s="31">
        <v>393.0</v>
      </c>
    </row>
    <row r="243" ht="14.25" customHeight="1">
      <c r="A243" s="36"/>
      <c r="B243" s="36" t="s">
        <v>281</v>
      </c>
      <c r="C243" s="36" t="s">
        <v>2</v>
      </c>
      <c r="D243" s="37">
        <v>12.0</v>
      </c>
      <c r="E243" s="38">
        <f>'חישוב לפי סניפים'!$D197/$D$1005*$J$2</f>
        <v>0.0439901127</v>
      </c>
      <c r="F243" s="37">
        <v>21.0</v>
      </c>
      <c r="G243" s="37">
        <f>'חישוב לפי סניפים'!$F197/$F$1005*$J$2</f>
        <v>0.119891439</v>
      </c>
      <c r="H243" s="39">
        <f t="shared" si="1"/>
        <v>0.08194077583</v>
      </c>
      <c r="I243" s="37">
        <v>627.0</v>
      </c>
    </row>
    <row r="244" ht="14.25" customHeight="1">
      <c r="A244" s="32"/>
      <c r="B244" s="32" t="s">
        <v>282</v>
      </c>
      <c r="C244" s="32" t="s">
        <v>12</v>
      </c>
      <c r="D244" s="31">
        <v>1.0</v>
      </c>
      <c r="E244" s="33">
        <f>'חישוב לפי סניפים'!$D247/$D$1005*$J$2</f>
        <v>0.0146633709</v>
      </c>
      <c r="F244" s="31">
        <v>5.0</v>
      </c>
      <c r="G244" s="31">
        <f>'חישוב לפי סניפים'!$F247/$F$1005*$J$2</f>
        <v>0.04150088272</v>
      </c>
      <c r="H244" s="34">
        <f t="shared" si="1"/>
        <v>0.02808212681</v>
      </c>
      <c r="I244" s="31">
        <v>3606.0</v>
      </c>
    </row>
    <row r="245" ht="14.25" customHeight="1">
      <c r="A245" s="36"/>
      <c r="B245" s="36" t="s">
        <v>283</v>
      </c>
      <c r="C245" s="36" t="s">
        <v>12</v>
      </c>
      <c r="D245" s="37">
        <v>25.0</v>
      </c>
      <c r="E245" s="38">
        <f>'חישוב לפי סניפים'!$D248/$D$1005*$J$2</f>
        <v>0.0439901127</v>
      </c>
      <c r="F245" s="37">
        <v>66.0</v>
      </c>
      <c r="G245" s="37">
        <f>'חישוב לפי סניפים'!$F248/$F$1005*$J$2</f>
        <v>0.05533451029</v>
      </c>
      <c r="H245" s="39">
        <f t="shared" si="1"/>
        <v>0.04966231149</v>
      </c>
      <c r="I245" s="37">
        <v>346.0</v>
      </c>
    </row>
    <row r="246" ht="14.25" customHeight="1">
      <c r="A246" s="32"/>
      <c r="B246" s="32" t="s">
        <v>284</v>
      </c>
      <c r="C246" s="32" t="s">
        <v>12</v>
      </c>
      <c r="D246" s="31">
        <v>62.0</v>
      </c>
      <c r="E246" s="33">
        <f>'חישוב לפי סניפים'!$D249/$D$1005*$J$2</f>
        <v>0.1173069672</v>
      </c>
      <c r="F246" s="31">
        <v>52.0</v>
      </c>
      <c r="G246" s="31">
        <f>'חישוב לפי סניפים'!$F249/$F$1005*$J$2</f>
        <v>0.2075044136</v>
      </c>
      <c r="H246" s="34">
        <f t="shared" si="1"/>
        <v>0.1624056904</v>
      </c>
      <c r="I246" s="31">
        <v>369.0</v>
      </c>
    </row>
    <row r="247" ht="14.25" customHeight="1">
      <c r="A247" s="36"/>
      <c r="B247" s="36" t="s">
        <v>285</v>
      </c>
      <c r="C247" s="36" t="s">
        <v>8</v>
      </c>
      <c r="D247" s="37">
        <v>1.0</v>
      </c>
      <c r="E247" s="38">
        <f>'חישוב לפי סניפים'!$D250/$D$1005*$J$2</f>
        <v>0.2199505635</v>
      </c>
      <c r="F247" s="37">
        <v>9.0</v>
      </c>
      <c r="G247" s="37">
        <f>'חישוב לפי סניפים'!$F250/$F$1005*$J$2</f>
        <v>0.2674501331</v>
      </c>
      <c r="H247" s="39">
        <f t="shared" si="1"/>
        <v>0.2437003483</v>
      </c>
      <c r="I247" s="37">
        <v>745.0</v>
      </c>
    </row>
    <row r="248" ht="14.25" customHeight="1">
      <c r="A248" s="32"/>
      <c r="B248" s="32" t="s">
        <v>286</v>
      </c>
      <c r="C248" s="32" t="s">
        <v>8</v>
      </c>
      <c r="D248" s="31">
        <v>3.0</v>
      </c>
      <c r="E248" s="33">
        <f>'חישוב לפי סניפים'!$D251/$D$1005*$J$2</f>
        <v>0.3519209016</v>
      </c>
      <c r="F248" s="31">
        <v>12.0</v>
      </c>
      <c r="G248" s="31">
        <f>'חישוב לפי סניפים'!$F251/$F$1005*$J$2</f>
        <v>0.2259492503</v>
      </c>
      <c r="H248" s="34">
        <f t="shared" si="1"/>
        <v>0.288935076</v>
      </c>
      <c r="I248" s="31">
        <v>1072.0</v>
      </c>
    </row>
    <row r="249" ht="14.25" customHeight="1">
      <c r="A249" s="36"/>
      <c r="B249" s="36" t="s">
        <v>287</v>
      </c>
      <c r="C249" s="36" t="s">
        <v>8</v>
      </c>
      <c r="D249" s="37">
        <v>8.0</v>
      </c>
      <c r="E249" s="38">
        <f>'חישוב לפי סניפים'!$D252/$D$1005*$J$2</f>
        <v>1.363693494</v>
      </c>
      <c r="F249" s="37">
        <v>45.0</v>
      </c>
      <c r="G249" s="37">
        <f>'חישוב לפי סניפים'!$F252/$F$1005*$J$2</f>
        <v>1.143579879</v>
      </c>
      <c r="H249" s="39">
        <f t="shared" si="1"/>
        <v>1.253636686</v>
      </c>
      <c r="I249" s="37">
        <v>225.0</v>
      </c>
    </row>
    <row r="250" ht="14.25" customHeight="1">
      <c r="A250" s="32"/>
      <c r="B250" s="32" t="s">
        <v>288</v>
      </c>
      <c r="C250" s="32" t="s">
        <v>8</v>
      </c>
      <c r="D250" s="31">
        <v>15.0</v>
      </c>
      <c r="E250" s="33">
        <f>'חישוב לפי סניפים'!$D253/$D$1005*$J$2</f>
        <v>0.4252377561</v>
      </c>
      <c r="F250" s="31">
        <v>58.0</v>
      </c>
      <c r="G250" s="31">
        <f>'חישוב לפי סניפים'!$F253/$F$1005*$J$2</f>
        <v>0.3043398066</v>
      </c>
      <c r="H250" s="34">
        <f t="shared" si="1"/>
        <v>0.3647887813</v>
      </c>
      <c r="I250" s="31">
        <v>239.0</v>
      </c>
    </row>
    <row r="251" ht="14.25" customHeight="1">
      <c r="A251" s="36"/>
      <c r="B251" s="36" t="s">
        <v>289</v>
      </c>
      <c r="C251" s="36" t="s">
        <v>8</v>
      </c>
      <c r="D251" s="37">
        <v>24.0</v>
      </c>
      <c r="E251" s="38">
        <f>'חישוב לפי סניפים'!$D254/$D$1005*$J$2</f>
        <v>0.0733168545</v>
      </c>
      <c r="F251" s="37">
        <v>49.0</v>
      </c>
      <c r="G251" s="37">
        <f>'חישוב לפי סניפים'!$F254/$F$1005*$J$2</f>
        <v>0.0507233011</v>
      </c>
      <c r="H251" s="39">
        <f t="shared" si="1"/>
        <v>0.0620200778</v>
      </c>
      <c r="I251" s="37">
        <v>734.0</v>
      </c>
    </row>
    <row r="252" ht="14.25" customHeight="1">
      <c r="A252" s="32"/>
      <c r="B252" s="32" t="s">
        <v>290</v>
      </c>
      <c r="C252" s="32" t="s">
        <v>9</v>
      </c>
      <c r="D252" s="31">
        <v>93.0</v>
      </c>
      <c r="E252" s="33">
        <f>'חישוב לפי סניפים'!$D255/$D$1005*$J$2</f>
        <v>0.2639406762</v>
      </c>
      <c r="F252" s="31">
        <v>248.0</v>
      </c>
      <c r="G252" s="31">
        <f>'חישוב לפי סניפים'!$F255/$F$1005*$J$2</f>
        <v>0.3089510158</v>
      </c>
      <c r="H252" s="34">
        <f t="shared" si="1"/>
        <v>0.286445846</v>
      </c>
      <c r="I252" s="31">
        <v>166.0</v>
      </c>
    </row>
    <row r="253" ht="14.25" customHeight="1">
      <c r="A253" s="36"/>
      <c r="B253" s="36" t="s">
        <v>291</v>
      </c>
      <c r="C253" s="36" t="s">
        <v>8</v>
      </c>
      <c r="D253" s="37">
        <v>29.0</v>
      </c>
      <c r="E253" s="38">
        <f>'חישוב לפי סניפים'!$D256/$D$1005*$J$2</f>
        <v>0.5572080942</v>
      </c>
      <c r="F253" s="37">
        <v>66.0</v>
      </c>
      <c r="G253" s="37">
        <f>'חישוב לפי סניפים'!$F256/$F$1005*$J$2</f>
        <v>0.3965639904</v>
      </c>
      <c r="H253" s="39">
        <f t="shared" si="1"/>
        <v>0.4768860423</v>
      </c>
      <c r="I253" s="37">
        <v>1274.0</v>
      </c>
    </row>
    <row r="254" ht="14.25" customHeight="1">
      <c r="A254" s="32"/>
      <c r="B254" s="32" t="s">
        <v>292</v>
      </c>
      <c r="C254" s="32" t="s">
        <v>8</v>
      </c>
      <c r="D254" s="31">
        <v>5.0</v>
      </c>
      <c r="E254" s="33">
        <f>'חישוב לפי סניפים'!$D257/$D$1005*$J$2</f>
        <v>0.0733168545</v>
      </c>
      <c r="F254" s="31">
        <v>11.0</v>
      </c>
      <c r="G254" s="31">
        <f>'חישוב לפי סניפים'!$F257/$F$1005*$J$2</f>
        <v>0.119891439</v>
      </c>
      <c r="H254" s="34">
        <f t="shared" si="1"/>
        <v>0.09660414673</v>
      </c>
      <c r="I254" s="31">
        <v>311.0</v>
      </c>
    </row>
    <row r="255" ht="14.25" customHeight="1">
      <c r="A255" s="36"/>
      <c r="B255" s="36" t="s">
        <v>293</v>
      </c>
      <c r="C255" s="36" t="s">
        <v>12</v>
      </c>
      <c r="D255" s="37">
        <v>18.0</v>
      </c>
      <c r="E255" s="38">
        <f>'חישוב לפי סניפים'!$D258/$D$1005*$J$2</f>
        <v>0.0586534836</v>
      </c>
      <c r="F255" s="37">
        <v>67.0</v>
      </c>
      <c r="G255" s="37">
        <f>'חישוב לפי סניפים'!$F258/$F$1005*$J$2</f>
        <v>0.08761297463</v>
      </c>
      <c r="H255" s="39">
        <f t="shared" si="1"/>
        <v>0.07313322911</v>
      </c>
      <c r="I255" s="37">
        <v>144.0</v>
      </c>
    </row>
    <row r="256" ht="14.25" customHeight="1">
      <c r="A256" s="32"/>
      <c r="B256" s="32" t="s">
        <v>294</v>
      </c>
      <c r="C256" s="32" t="s">
        <v>12</v>
      </c>
      <c r="D256" s="31">
        <v>38.0</v>
      </c>
      <c r="E256" s="33">
        <f>'חישוב לפי סניפים'!$D259/$D$1005*$J$2</f>
        <v>0.1026435963</v>
      </c>
      <c r="F256" s="31">
        <v>86.0</v>
      </c>
      <c r="G256" s="31">
        <f>'חישוב לפי סניפים'!$F259/$F$1005*$J$2</f>
        <v>0.1475586941</v>
      </c>
      <c r="H256" s="34">
        <f t="shared" si="1"/>
        <v>0.1251011452</v>
      </c>
      <c r="I256" s="31">
        <v>72.0</v>
      </c>
    </row>
    <row r="257" ht="14.25" customHeight="1">
      <c r="A257" s="36"/>
      <c r="B257" s="36" t="s">
        <v>295</v>
      </c>
      <c r="C257" s="36" t="s">
        <v>8</v>
      </c>
      <c r="D257" s="37">
        <v>5.0</v>
      </c>
      <c r="E257" s="38">
        <f>'חישוב לפי סניפים'!$D260/$D$1005*$J$2</f>
        <v>0.1173069672</v>
      </c>
      <c r="F257" s="37">
        <v>26.0</v>
      </c>
      <c r="G257" s="37">
        <f>'חישוב לפי סניפים'!$F260/$F$1005*$J$2</f>
        <v>0.06455692867</v>
      </c>
      <c r="H257" s="39">
        <f t="shared" si="1"/>
        <v>0.09093194793</v>
      </c>
      <c r="I257" s="37">
        <v>836.0</v>
      </c>
    </row>
    <row r="258" ht="14.25" customHeight="1">
      <c r="A258" s="32"/>
      <c r="B258" s="32" t="s">
        <v>296</v>
      </c>
      <c r="C258" s="32" t="s">
        <v>8</v>
      </c>
      <c r="D258" s="31">
        <v>4.0</v>
      </c>
      <c r="E258" s="33">
        <f>'חישוב לפי סניפים'!$D261/$D$1005*$J$2</f>
        <v>0.0146633709</v>
      </c>
      <c r="F258" s="31">
        <v>19.0</v>
      </c>
      <c r="G258" s="31">
        <f>'חישוב לפי סניפים'!$F261/$F$1005*$J$2</f>
        <v>0.009222418382</v>
      </c>
      <c r="H258" s="34">
        <f t="shared" si="1"/>
        <v>0.01194289464</v>
      </c>
      <c r="I258" s="31">
        <v>549.0</v>
      </c>
    </row>
    <row r="259" ht="14.25" customHeight="1">
      <c r="A259" s="36"/>
      <c r="B259" s="36" t="s">
        <v>297</v>
      </c>
      <c r="C259" s="36" t="s">
        <v>8</v>
      </c>
      <c r="D259" s="37">
        <v>7.0</v>
      </c>
      <c r="E259" s="38">
        <f>'חישוב לפי סניפים'!$D262/$D$1005*$J$2</f>
        <v>0.0733168545</v>
      </c>
      <c r="F259" s="37">
        <v>32.0</v>
      </c>
      <c r="G259" s="37">
        <f>'חישוב לפי סניפים'!$F262/$F$1005*$J$2</f>
        <v>0.08300176543</v>
      </c>
      <c r="H259" s="39">
        <f t="shared" si="1"/>
        <v>0.07815930997</v>
      </c>
      <c r="I259" s="37">
        <v>1103.0</v>
      </c>
    </row>
    <row r="260" ht="14.25" customHeight="1">
      <c r="A260" s="32"/>
      <c r="B260" s="32" t="s">
        <v>298</v>
      </c>
      <c r="C260" s="32" t="s">
        <v>8</v>
      </c>
      <c r="D260" s="31">
        <v>8.0</v>
      </c>
      <c r="E260" s="33">
        <f>'חישוב לפי סניפים'!$D263/$D$1005*$J$2</f>
        <v>2.390129457</v>
      </c>
      <c r="F260" s="31">
        <v>14.0</v>
      </c>
      <c r="G260" s="31">
        <f>'חישוב לפי סניפים'!$F263/$F$1005*$J$2</f>
        <v>2.895839372</v>
      </c>
      <c r="H260" s="34">
        <f t="shared" si="1"/>
        <v>2.642984414</v>
      </c>
      <c r="I260" s="31">
        <v>862.0</v>
      </c>
    </row>
    <row r="261" ht="14.25" customHeight="1">
      <c r="A261" s="36"/>
      <c r="B261" s="36" t="s">
        <v>299</v>
      </c>
      <c r="C261" s="36" t="s">
        <v>8</v>
      </c>
      <c r="D261" s="37">
        <v>1.0</v>
      </c>
      <c r="E261" s="38">
        <f>'חישוב לפי סניפים'!$D264/$D$1005*$J$2</f>
        <v>0.1026435963</v>
      </c>
      <c r="F261" s="37">
        <v>2.0</v>
      </c>
      <c r="G261" s="37">
        <f>'חישוב לפי סניפים'!$F264/$F$1005*$J$2</f>
        <v>0.1291138573</v>
      </c>
      <c r="H261" s="39">
        <f t="shared" si="1"/>
        <v>0.1158787268</v>
      </c>
      <c r="I261" s="37">
        <v>3823.0</v>
      </c>
    </row>
    <row r="262" ht="14.25" customHeight="1">
      <c r="A262" s="32"/>
      <c r="B262" s="32" t="s">
        <v>300</v>
      </c>
      <c r="C262" s="32" t="s">
        <v>8</v>
      </c>
      <c r="D262" s="31">
        <v>5.0</v>
      </c>
      <c r="E262" s="33">
        <f>'חישוב לפי סניפים'!$D265/$D$1005*$J$2</f>
        <v>0.293267418</v>
      </c>
      <c r="F262" s="31">
        <v>18.0</v>
      </c>
      <c r="G262" s="31">
        <f>'חישוב לפי סניפים'!$F265/$F$1005*$J$2</f>
        <v>0.3181734342</v>
      </c>
      <c r="H262" s="34">
        <f t="shared" si="1"/>
        <v>0.3057204261</v>
      </c>
      <c r="I262" s="31">
        <v>218.0</v>
      </c>
    </row>
    <row r="263" ht="14.25" customHeight="1">
      <c r="A263" s="36"/>
      <c r="B263" s="36" t="s">
        <v>301</v>
      </c>
      <c r="C263" s="36" t="s">
        <v>3</v>
      </c>
      <c r="D263" s="37">
        <v>163.0</v>
      </c>
      <c r="E263" s="38">
        <f>'חישוב לפי סניפים'!$D266/$D$1005*$J$2</f>
        <v>0.0586534836</v>
      </c>
      <c r="F263" s="37">
        <v>628.0</v>
      </c>
      <c r="G263" s="37">
        <f>'חישוב לפי סניפים'!$F266/$F$1005*$J$2</f>
        <v>0.2259492503</v>
      </c>
      <c r="H263" s="39">
        <f t="shared" si="1"/>
        <v>0.142301367</v>
      </c>
      <c r="I263" s="37">
        <v>229.0</v>
      </c>
    </row>
    <row r="264" ht="14.25" customHeight="1">
      <c r="A264" s="32"/>
      <c r="B264" s="32" t="s">
        <v>302</v>
      </c>
      <c r="C264" s="32" t="s">
        <v>2</v>
      </c>
      <c r="D264" s="31">
        <v>7.0</v>
      </c>
      <c r="E264" s="33">
        <f>'חישוב לפי סניפים'!$D198/$D$1005*$J$2</f>
        <v>0.5718714651</v>
      </c>
      <c r="F264" s="31">
        <v>28.0</v>
      </c>
      <c r="G264" s="31">
        <f>'חישוב לפי סניפים'!$F198/$F$1005*$J$2</f>
        <v>0.3504518985</v>
      </c>
      <c r="H264" s="34">
        <f t="shared" si="1"/>
        <v>0.4611616818</v>
      </c>
      <c r="I264" s="31">
        <v>541.0</v>
      </c>
    </row>
    <row r="265" ht="14.25" customHeight="1">
      <c r="A265" s="36"/>
      <c r="B265" s="36" t="s">
        <v>303</v>
      </c>
      <c r="C265" s="36" t="s">
        <v>12</v>
      </c>
      <c r="D265" s="37">
        <v>20.0</v>
      </c>
      <c r="E265" s="38">
        <f>'חישוב לפי סניפים'!$D267/$D$1005*$J$2</f>
        <v>0.0293267418</v>
      </c>
      <c r="F265" s="37">
        <v>69.0</v>
      </c>
      <c r="G265" s="37">
        <f>'חישוב לפי סניפים'!$F267/$F$1005*$J$2</f>
        <v>0.009222418382</v>
      </c>
      <c r="H265" s="39">
        <f t="shared" si="1"/>
        <v>0.01927458009</v>
      </c>
      <c r="I265" s="37">
        <v>842.0</v>
      </c>
    </row>
    <row r="266" ht="14.25" customHeight="1">
      <c r="A266" s="32"/>
      <c r="B266" s="32" t="s">
        <v>304</v>
      </c>
      <c r="C266" s="32" t="s">
        <v>12</v>
      </c>
      <c r="D266" s="31">
        <v>4.0</v>
      </c>
      <c r="E266" s="33">
        <f>'חישוב לפי סניפים'!$D268/$D$1005*$J$2</f>
        <v>0.0439901127</v>
      </c>
      <c r="F266" s="31">
        <v>49.0</v>
      </c>
      <c r="G266" s="31">
        <f>'חישוב לפי סניפים'!$F268/$F$1005*$J$2</f>
        <v>0.1337250665</v>
      </c>
      <c r="H266" s="34">
        <f t="shared" si="1"/>
        <v>0.08885758962</v>
      </c>
      <c r="I266" s="31">
        <v>463.0</v>
      </c>
    </row>
    <row r="267" ht="14.25" customHeight="1">
      <c r="A267" s="36"/>
      <c r="B267" s="36" t="s">
        <v>305</v>
      </c>
      <c r="C267" s="36" t="s">
        <v>8</v>
      </c>
      <c r="D267" s="37">
        <v>2.0</v>
      </c>
      <c r="E267" s="38">
        <f>'חישוב לפי סניפים'!$D269/$D$1005*$J$2</f>
        <v>0.439901127</v>
      </c>
      <c r="F267" s="37">
        <v>2.0</v>
      </c>
      <c r="G267" s="37">
        <f>'חישוב לפי סניפים'!$F269/$F$1005*$J$2</f>
        <v>0.1890595768</v>
      </c>
      <c r="H267" s="39">
        <f t="shared" si="1"/>
        <v>0.3144803519</v>
      </c>
      <c r="I267" s="37">
        <v>39.0</v>
      </c>
    </row>
    <row r="268" ht="14.25" customHeight="1">
      <c r="A268" s="32"/>
      <c r="B268" s="32" t="s">
        <v>306</v>
      </c>
      <c r="C268" s="32" t="s">
        <v>12</v>
      </c>
      <c r="D268" s="31">
        <v>3.0</v>
      </c>
      <c r="E268" s="33">
        <f>'חישוב לפי סניפים'!$D270/$D$1005*$J$2</f>
        <v>0.0733168545</v>
      </c>
      <c r="F268" s="31">
        <v>29.0</v>
      </c>
      <c r="G268" s="31">
        <f>'חישוב לפי סניפים'!$F270/$F$1005*$J$2</f>
        <v>0.04611209191</v>
      </c>
      <c r="H268" s="34">
        <f t="shared" si="1"/>
        <v>0.0597144732</v>
      </c>
      <c r="I268" s="31">
        <v>1129.0</v>
      </c>
    </row>
    <row r="269" ht="14.25" customHeight="1">
      <c r="A269" s="36"/>
      <c r="B269" s="36" t="s">
        <v>307</v>
      </c>
      <c r="C269" s="36" t="s">
        <v>2</v>
      </c>
      <c r="D269" s="37">
        <v>30.0</v>
      </c>
      <c r="E269" s="38">
        <f>'חישוב לפי סניפים'!$D199/$D$1005*$J$2</f>
        <v>0.2346139344</v>
      </c>
      <c r="F269" s="37">
        <v>41.0</v>
      </c>
      <c r="G269" s="37">
        <f>'חישוב לפי סניפים'!$F199/$F$1005*$J$2</f>
        <v>0.4150088272</v>
      </c>
      <c r="H269" s="39">
        <f t="shared" si="1"/>
        <v>0.3248113808</v>
      </c>
      <c r="I269" s="37">
        <v>487.0</v>
      </c>
    </row>
    <row r="270" ht="14.25" customHeight="1">
      <c r="A270" s="32"/>
      <c r="B270" s="32" t="s">
        <v>308</v>
      </c>
      <c r="C270" s="32" t="s">
        <v>12</v>
      </c>
      <c r="D270" s="31">
        <v>5.0</v>
      </c>
      <c r="E270" s="33">
        <f>'חישוב לפי סניפים'!$D271/$D$1005*$J$2</f>
        <v>0.2199505635</v>
      </c>
      <c r="F270" s="31">
        <v>10.0</v>
      </c>
      <c r="G270" s="31">
        <f>'חישוב לפי סניפים'!$F271/$F$1005*$J$2</f>
        <v>0.3273958525</v>
      </c>
      <c r="H270" s="34">
        <f t="shared" si="1"/>
        <v>0.273673208</v>
      </c>
      <c r="I270" s="31">
        <v>4022.0</v>
      </c>
    </row>
    <row r="271" ht="14.25" customHeight="1">
      <c r="A271" s="36"/>
      <c r="B271" s="36" t="s">
        <v>309</v>
      </c>
      <c r="C271" s="36" t="s">
        <v>12</v>
      </c>
      <c r="D271" s="37">
        <v>15.0</v>
      </c>
      <c r="E271" s="38">
        <f>'חישוב לפי סניפים'!$D272/$D$1005*$J$2</f>
        <v>0.293267418</v>
      </c>
      <c r="F271" s="37">
        <v>71.0</v>
      </c>
      <c r="G271" s="37">
        <f>'חישוב לפי סניפים'!$F272/$F$1005*$J$2</f>
        <v>0.3735079445</v>
      </c>
      <c r="H271" s="39">
        <f t="shared" si="1"/>
        <v>0.3333876812</v>
      </c>
      <c r="I271" s="37">
        <v>305.0</v>
      </c>
    </row>
    <row r="272" ht="14.25" customHeight="1">
      <c r="A272" s="32"/>
      <c r="B272" s="32" t="s">
        <v>310</v>
      </c>
      <c r="C272" s="32" t="s">
        <v>12</v>
      </c>
      <c r="D272" s="31">
        <v>20.0</v>
      </c>
      <c r="E272" s="33">
        <f>'חישוב לפי סניפים'!$D273/$D$1005*$J$2</f>
        <v>0.2492773053</v>
      </c>
      <c r="F272" s="31">
        <v>81.0</v>
      </c>
      <c r="G272" s="31">
        <f>'חישוב לפי סניפים'!$F273/$F$1005*$J$2</f>
        <v>0.009222418382</v>
      </c>
      <c r="H272" s="34">
        <f t="shared" si="1"/>
        <v>0.1292498618</v>
      </c>
      <c r="I272" s="31">
        <v>574.0</v>
      </c>
    </row>
    <row r="273" ht="14.25" customHeight="1">
      <c r="A273" s="36"/>
      <c r="B273" s="36" t="s">
        <v>311</v>
      </c>
      <c r="C273" s="36" t="s">
        <v>2</v>
      </c>
      <c r="D273" s="37">
        <v>17.0</v>
      </c>
      <c r="E273" s="38">
        <f>'חישוב לפי סניפים'!$D200/$D$1005*$J$2</f>
        <v>0.1026435963</v>
      </c>
      <c r="F273" s="37">
        <v>2.0</v>
      </c>
      <c r="G273" s="37">
        <f>'חישוב לפי סניפים'!$F200/$F$1005*$J$2</f>
        <v>0.2259492503</v>
      </c>
      <c r="H273" s="39">
        <f t="shared" si="1"/>
        <v>0.1642964233</v>
      </c>
      <c r="I273" s="37">
        <v>628.0</v>
      </c>
    </row>
    <row r="274" ht="14.25" customHeight="1">
      <c r="A274" s="32"/>
      <c r="B274" s="32" t="s">
        <v>312</v>
      </c>
      <c r="C274" s="32" t="s">
        <v>12</v>
      </c>
      <c r="D274" s="31">
        <v>11.0</v>
      </c>
      <c r="E274" s="33">
        <f>'חישוב לפי סניפים'!$D274/$D$1005*$J$2</f>
        <v>0.1612970799</v>
      </c>
      <c r="F274" s="31">
        <v>68.0</v>
      </c>
      <c r="G274" s="31">
        <f>'חישוב לפי סניפים'!$F274/$F$1005*$J$2</f>
        <v>0.313562225</v>
      </c>
      <c r="H274" s="34">
        <f t="shared" si="1"/>
        <v>0.2374296524</v>
      </c>
      <c r="I274" s="31">
        <v>340.0</v>
      </c>
    </row>
    <row r="275" ht="14.25" customHeight="1">
      <c r="A275" s="36"/>
      <c r="B275" s="36" t="s">
        <v>313</v>
      </c>
      <c r="C275" s="36" t="s">
        <v>8</v>
      </c>
      <c r="D275" s="37">
        <v>3.0</v>
      </c>
      <c r="E275" s="38">
        <f>'חישוב לפי סניפים'!$D275/$D$1005*$J$2</f>
        <v>0.0439901127</v>
      </c>
      <c r="F275" s="37">
        <v>9.0</v>
      </c>
      <c r="G275" s="37">
        <f>'חישוב לפי סניפים'!$F275/$F$1005*$J$2</f>
        <v>0.04150088272</v>
      </c>
      <c r="H275" s="39">
        <f t="shared" si="1"/>
        <v>0.04274549771</v>
      </c>
      <c r="I275" s="37">
        <v>128.0</v>
      </c>
    </row>
    <row r="276" ht="14.25" customHeight="1">
      <c r="A276" s="32"/>
      <c r="B276" s="32" t="s">
        <v>314</v>
      </c>
      <c r="C276" s="32" t="s">
        <v>4</v>
      </c>
      <c r="D276" s="31">
        <v>89.0</v>
      </c>
      <c r="E276" s="33">
        <f>'חישוב לפי סניפים'!$D276/$D$1005*$J$2</f>
        <v>1.30504001</v>
      </c>
      <c r="F276" s="31">
        <v>190.0</v>
      </c>
      <c r="G276" s="31">
        <f>'חישוב לפי סניפים'!$F276/$F$1005*$J$2</f>
        <v>0.8761297463</v>
      </c>
      <c r="H276" s="34">
        <f t="shared" si="1"/>
        <v>1.090584878</v>
      </c>
      <c r="I276" s="31">
        <v>494.0</v>
      </c>
    </row>
    <row r="277" ht="14.25" customHeight="1">
      <c r="A277" s="36"/>
      <c r="B277" s="36" t="s">
        <v>315</v>
      </c>
      <c r="C277" s="36" t="s">
        <v>8</v>
      </c>
      <c r="D277" s="37">
        <v>8.0</v>
      </c>
      <c r="E277" s="38">
        <f>'חישוב לפי סניפים'!$D277/$D$1005*$J$2</f>
        <v>0.1173069672</v>
      </c>
      <c r="F277" s="37">
        <v>9.0</v>
      </c>
      <c r="G277" s="37">
        <f>'חישוב לפי סניפים'!$F277/$F$1005*$J$2</f>
        <v>0.04150088272</v>
      </c>
      <c r="H277" s="39">
        <f t="shared" si="1"/>
        <v>0.07940392496</v>
      </c>
      <c r="I277" s="37">
        <v>146.0</v>
      </c>
    </row>
    <row r="278" ht="14.25" customHeight="1">
      <c r="A278" s="32"/>
      <c r="B278" s="32" t="s">
        <v>316</v>
      </c>
      <c r="C278" s="32" t="s">
        <v>2</v>
      </c>
      <c r="D278" s="31">
        <v>12.0</v>
      </c>
      <c r="E278" s="33">
        <f>'חישוב לפי סניפים'!$D278/$D$1005*$J$2</f>
        <v>0.1759604508</v>
      </c>
      <c r="F278" s="31">
        <v>4.0</v>
      </c>
      <c r="G278" s="31">
        <f>'חישוב לפי סניפים'!$F278/$F$1005*$J$2</f>
        <v>0.01844483676</v>
      </c>
      <c r="H278" s="34">
        <f t="shared" si="1"/>
        <v>0.09720264378</v>
      </c>
      <c r="I278" s="31">
        <v>489.0</v>
      </c>
    </row>
    <row r="279" ht="14.25" customHeight="1">
      <c r="A279" s="36"/>
      <c r="B279" s="36" t="s">
        <v>317</v>
      </c>
      <c r="C279" s="36" t="s">
        <v>8</v>
      </c>
      <c r="D279" s="37">
        <v>6.0</v>
      </c>
      <c r="E279" s="38">
        <f>'חישוב לפי סניפים'!$D279/$D$1005*$J$2</f>
        <v>0.0879802254</v>
      </c>
      <c r="F279" s="37">
        <v>0.0</v>
      </c>
      <c r="G279" s="37">
        <f>'חישוב לפי סניפים'!$F279/$F$1005*$J$2</f>
        <v>0</v>
      </c>
      <c r="H279" s="39">
        <f t="shared" si="1"/>
        <v>0.0439901127</v>
      </c>
      <c r="I279" s="37" t="e">
        <v>#N/A</v>
      </c>
    </row>
    <row r="280" ht="14.25" customHeight="1">
      <c r="A280" s="32"/>
      <c r="B280" s="32" t="s">
        <v>318</v>
      </c>
      <c r="C280" s="32" t="s">
        <v>12</v>
      </c>
      <c r="D280" s="31">
        <v>3.0</v>
      </c>
      <c r="E280" s="33">
        <f>'חישוב לפי סניפים'!$D280/$D$1005*$J$2</f>
        <v>0.0439901127</v>
      </c>
      <c r="F280" s="31">
        <v>40.0</v>
      </c>
      <c r="G280" s="31">
        <f>'חישוב לפי סניפים'!$F280/$F$1005*$J$2</f>
        <v>0.1844483676</v>
      </c>
      <c r="H280" s="34">
        <f t="shared" si="1"/>
        <v>0.1142192402</v>
      </c>
      <c r="I280" s="31">
        <v>407.0</v>
      </c>
    </row>
    <row r="281" ht="14.25" customHeight="1">
      <c r="A281" s="36"/>
      <c r="B281" s="36" t="s">
        <v>319</v>
      </c>
      <c r="C281" s="36" t="s">
        <v>12</v>
      </c>
      <c r="D281" s="37">
        <v>34.0</v>
      </c>
      <c r="E281" s="38">
        <f>'חישוב לפי סניפים'!$D281/$D$1005*$J$2</f>
        <v>0.4985546106</v>
      </c>
      <c r="F281" s="37">
        <v>102.0</v>
      </c>
      <c r="G281" s="37">
        <f>'חישוב לפי סניפים'!$F281/$F$1005*$J$2</f>
        <v>0.4703433375</v>
      </c>
      <c r="H281" s="39">
        <f t="shared" si="1"/>
        <v>0.484448974</v>
      </c>
      <c r="I281" s="37">
        <v>62.0</v>
      </c>
    </row>
    <row r="282" ht="14.25" customHeight="1">
      <c r="A282" s="32"/>
      <c r="B282" s="32" t="s">
        <v>320</v>
      </c>
      <c r="C282" s="32" t="s">
        <v>12</v>
      </c>
      <c r="D282" s="31">
        <v>9.0</v>
      </c>
      <c r="E282" s="33">
        <f>'חישוב לפי סניפים'!$D282/$D$1005*$J$2</f>
        <v>0.1319703381</v>
      </c>
      <c r="F282" s="31">
        <v>81.0</v>
      </c>
      <c r="G282" s="31">
        <f>'חישוב לפי סניפים'!$F282/$F$1005*$J$2</f>
        <v>0.3735079445</v>
      </c>
      <c r="H282" s="34">
        <f t="shared" si="1"/>
        <v>0.2527391413</v>
      </c>
      <c r="I282" s="31">
        <v>79.0</v>
      </c>
    </row>
    <row r="283" ht="14.25" customHeight="1">
      <c r="A283" s="36"/>
      <c r="B283" s="36" t="s">
        <v>321</v>
      </c>
      <c r="C283" s="36" t="s">
        <v>8</v>
      </c>
      <c r="D283" s="37">
        <v>1.0</v>
      </c>
      <c r="E283" s="38">
        <f>'חישוב לפי סניפים'!$D283/$D$1005*$J$2</f>
        <v>0.0146633709</v>
      </c>
      <c r="F283" s="37">
        <v>1.0</v>
      </c>
      <c r="G283" s="37">
        <f>'חישוב לפי סניפים'!$F283/$F$1005*$J$2</f>
        <v>0.004611209191</v>
      </c>
      <c r="H283" s="39">
        <f t="shared" si="1"/>
        <v>0.009637290045</v>
      </c>
      <c r="I283" s="37">
        <v>1067.0</v>
      </c>
    </row>
    <row r="284" ht="14.25" customHeight="1">
      <c r="A284" s="32"/>
      <c r="B284" s="32" t="s">
        <v>322</v>
      </c>
      <c r="C284" s="32" t="s">
        <v>8</v>
      </c>
      <c r="D284" s="31">
        <v>3.0</v>
      </c>
      <c r="E284" s="33">
        <f>'חישוב לפי סניפים'!$D284/$D$1005*$J$2</f>
        <v>0.0439901127</v>
      </c>
      <c r="F284" s="31">
        <v>16.0</v>
      </c>
      <c r="G284" s="31">
        <f>'חישוב לפי סניפים'!$F284/$F$1005*$J$2</f>
        <v>0.07377934705</v>
      </c>
      <c r="H284" s="34">
        <f t="shared" si="1"/>
        <v>0.05888472988</v>
      </c>
      <c r="I284" s="31">
        <v>738.0</v>
      </c>
    </row>
    <row r="285" ht="14.25" customHeight="1">
      <c r="A285" s="36"/>
      <c r="B285" s="36" t="s">
        <v>323</v>
      </c>
      <c r="C285" s="36" t="s">
        <v>12</v>
      </c>
      <c r="D285" s="37">
        <v>20.0</v>
      </c>
      <c r="E285" s="38">
        <f>'חישוב לפי סניפים'!$D285/$D$1005*$J$2</f>
        <v>0.293267418</v>
      </c>
      <c r="F285" s="37">
        <v>83.0</v>
      </c>
      <c r="G285" s="37">
        <f>'חישוב לפי סניפים'!$F285/$F$1005*$J$2</f>
        <v>0.3827303628</v>
      </c>
      <c r="H285" s="39">
        <f t="shared" si="1"/>
        <v>0.3379988904</v>
      </c>
      <c r="I285" s="37">
        <v>336.0</v>
      </c>
    </row>
    <row r="286" ht="14.25" customHeight="1">
      <c r="A286" s="32"/>
      <c r="B286" s="32" t="s">
        <v>324</v>
      </c>
      <c r="C286" s="32" t="s">
        <v>2</v>
      </c>
      <c r="D286" s="31">
        <v>1.0</v>
      </c>
      <c r="E286" s="33">
        <f>'חישוב לפי סניפים'!$D286/$D$1005*$J$2</f>
        <v>0.0146633709</v>
      </c>
      <c r="F286" s="31">
        <v>2.0</v>
      </c>
      <c r="G286" s="31">
        <f>'חישוב לפי סניפים'!$F286/$F$1005*$J$2</f>
        <v>0.009222418382</v>
      </c>
      <c r="H286" s="34">
        <f t="shared" si="1"/>
        <v>0.01194289464</v>
      </c>
      <c r="I286" s="31">
        <v>475.0</v>
      </c>
    </row>
    <row r="287" ht="14.25" customHeight="1">
      <c r="A287" s="36"/>
      <c r="B287" s="36" t="s">
        <v>325</v>
      </c>
      <c r="C287" s="36" t="s">
        <v>2</v>
      </c>
      <c r="D287" s="37">
        <v>37.0</v>
      </c>
      <c r="E287" s="38">
        <f>'חישוב לפי סניפים'!$D287/$D$1005*$J$2</f>
        <v>0.5425447233</v>
      </c>
      <c r="F287" s="37">
        <v>10.0</v>
      </c>
      <c r="G287" s="37">
        <f>'חישוב לפי סניפים'!$F287/$F$1005*$J$2</f>
        <v>0.04611209191</v>
      </c>
      <c r="H287" s="39">
        <f t="shared" si="1"/>
        <v>0.2943284076</v>
      </c>
      <c r="I287" s="37">
        <v>490.0</v>
      </c>
    </row>
    <row r="288" ht="14.25" customHeight="1">
      <c r="A288" s="32"/>
      <c r="B288" s="32" t="s">
        <v>326</v>
      </c>
      <c r="C288" s="32" t="s">
        <v>2</v>
      </c>
      <c r="D288" s="31">
        <v>10.0</v>
      </c>
      <c r="E288" s="33">
        <f>'חישוב לפי סניפים'!$D288/$D$1005*$J$2</f>
        <v>0.146633709</v>
      </c>
      <c r="F288" s="31">
        <v>6.0</v>
      </c>
      <c r="G288" s="31">
        <f>'חישוב לפי סניפים'!$F288/$F$1005*$J$2</f>
        <v>0.02766725514</v>
      </c>
      <c r="H288" s="34">
        <f t="shared" si="1"/>
        <v>0.08715048207</v>
      </c>
      <c r="I288" s="31">
        <v>492.0</v>
      </c>
    </row>
    <row r="289" ht="14.25" customHeight="1">
      <c r="A289" s="36"/>
      <c r="B289" s="36" t="s">
        <v>327</v>
      </c>
      <c r="C289" s="36" t="s">
        <v>10</v>
      </c>
      <c r="D289" s="37">
        <v>103.0</v>
      </c>
      <c r="E289" s="38">
        <f>'חישוב לפי סניפים'!$D289/$D$1005*$J$2</f>
        <v>1.510327203</v>
      </c>
      <c r="F289" s="37">
        <v>179.0</v>
      </c>
      <c r="G289" s="37">
        <f>'חישוב לפי סניפים'!$F289/$F$1005*$J$2</f>
        <v>0.8254064452</v>
      </c>
      <c r="H289" s="39">
        <f t="shared" si="1"/>
        <v>1.167866824</v>
      </c>
      <c r="I289" s="37">
        <v>2200.0</v>
      </c>
    </row>
    <row r="290" ht="14.25" customHeight="1">
      <c r="A290" s="32"/>
      <c r="B290" s="32" t="s">
        <v>328</v>
      </c>
      <c r="C290" s="32" t="s">
        <v>12</v>
      </c>
      <c r="D290" s="31">
        <v>19.0</v>
      </c>
      <c r="E290" s="33">
        <f>'חישוב לפי סניפים'!$D290/$D$1005*$J$2</f>
        <v>0.2786040471</v>
      </c>
      <c r="F290" s="31">
        <v>88.0</v>
      </c>
      <c r="G290" s="31">
        <f>'חישוב לפי סניפים'!$F290/$F$1005*$J$2</f>
        <v>0.4057864088</v>
      </c>
      <c r="H290" s="34">
        <f t="shared" si="1"/>
        <v>0.3421952279</v>
      </c>
      <c r="I290" s="31">
        <v>300.0</v>
      </c>
    </row>
    <row r="291" ht="14.25" customHeight="1">
      <c r="A291" s="36"/>
      <c r="B291" s="36" t="s">
        <v>329</v>
      </c>
      <c r="C291" s="36" t="s">
        <v>8</v>
      </c>
      <c r="D291" s="37">
        <v>1.0</v>
      </c>
      <c r="E291" s="38">
        <f>'חישוב לפי סניפים'!$D291/$D$1005*$J$2</f>
        <v>0.0146633709</v>
      </c>
      <c r="F291" s="37">
        <v>0.0</v>
      </c>
      <c r="G291" s="37">
        <f>'חישוב לפי סניפים'!$F291/$F$1005*$J$2</f>
        <v>0</v>
      </c>
      <c r="H291" s="39">
        <f t="shared" si="1"/>
        <v>0.00733168545</v>
      </c>
      <c r="I291" s="37">
        <v>431.0</v>
      </c>
    </row>
    <row r="292" ht="14.25" customHeight="1">
      <c r="A292" s="32"/>
      <c r="B292" s="32" t="s">
        <v>330</v>
      </c>
      <c r="C292" s="32" t="s">
        <v>12</v>
      </c>
      <c r="D292" s="31">
        <v>12.0</v>
      </c>
      <c r="E292" s="33">
        <f>'חישוב לפי סניפים'!$D292/$D$1005*$J$2</f>
        <v>0.1759604508</v>
      </c>
      <c r="F292" s="31">
        <v>50.0</v>
      </c>
      <c r="G292" s="31">
        <f>'חישוב לפי סניפים'!$F292/$F$1005*$J$2</f>
        <v>0.2305604595</v>
      </c>
      <c r="H292" s="34">
        <f t="shared" si="1"/>
        <v>0.2032604552</v>
      </c>
      <c r="I292" s="31">
        <v>303.0</v>
      </c>
    </row>
    <row r="293" ht="14.25" customHeight="1">
      <c r="A293" s="36"/>
      <c r="B293" s="36" t="s">
        <v>331</v>
      </c>
      <c r="C293" s="36" t="s">
        <v>12</v>
      </c>
      <c r="D293" s="37">
        <v>22.0</v>
      </c>
      <c r="E293" s="38">
        <f>'חישוב לפי סניפים'!$D293/$D$1005*$J$2</f>
        <v>0.3225941598</v>
      </c>
      <c r="F293" s="37">
        <v>90.0</v>
      </c>
      <c r="G293" s="37">
        <f>'חישוב לפי סניפים'!$F293/$F$1005*$J$2</f>
        <v>0.4150088272</v>
      </c>
      <c r="H293" s="39">
        <f t="shared" si="1"/>
        <v>0.3688014935</v>
      </c>
      <c r="I293" s="37">
        <v>302.0</v>
      </c>
    </row>
    <row r="294" ht="14.25" customHeight="1">
      <c r="A294" s="32"/>
      <c r="B294" s="32" t="s">
        <v>332</v>
      </c>
      <c r="C294" s="32" t="s">
        <v>8</v>
      </c>
      <c r="D294" s="31">
        <v>7.0</v>
      </c>
      <c r="E294" s="33">
        <f>'חישוב לפי סניפים'!$D294/$D$1005*$J$2</f>
        <v>0.1026435963</v>
      </c>
      <c r="F294" s="31">
        <v>13.0</v>
      </c>
      <c r="G294" s="31">
        <f>'חישוב לפי סניפים'!$F294/$F$1005*$J$2</f>
        <v>0.05994571948</v>
      </c>
      <c r="H294" s="34">
        <f t="shared" si="1"/>
        <v>0.08129465789</v>
      </c>
      <c r="I294" s="31">
        <v>1241.0</v>
      </c>
    </row>
    <row r="295" ht="14.25" customHeight="1">
      <c r="A295" s="36"/>
      <c r="B295" s="36" t="s">
        <v>333</v>
      </c>
      <c r="C295" s="36" t="s">
        <v>2</v>
      </c>
      <c r="D295" s="37">
        <v>11.0</v>
      </c>
      <c r="E295" s="38">
        <f>'חישוב לפי סניפים'!$D295/$D$1005*$J$2</f>
        <v>0.1612970799</v>
      </c>
      <c r="F295" s="37">
        <v>0.0</v>
      </c>
      <c r="G295" s="37">
        <f>'חישוב לפי סניפים'!$F295/$F$1005*$J$2</f>
        <v>0</v>
      </c>
      <c r="H295" s="39">
        <f t="shared" si="1"/>
        <v>0.08064853995</v>
      </c>
      <c r="I295" s="37">
        <v>1349.0</v>
      </c>
    </row>
    <row r="296" ht="14.25" customHeight="1">
      <c r="A296" s="32"/>
      <c r="B296" s="32" t="s">
        <v>334</v>
      </c>
      <c r="C296" s="32" t="s">
        <v>12</v>
      </c>
      <c r="D296" s="31">
        <v>2.0</v>
      </c>
      <c r="E296" s="33">
        <f>'חישוב לפי סניפים'!$D296/$D$1005*$J$2</f>
        <v>0.0293267418</v>
      </c>
      <c r="F296" s="31">
        <v>27.0</v>
      </c>
      <c r="G296" s="31">
        <f>'חישוב לפי סניפים'!$F296/$F$1005*$J$2</f>
        <v>0.1245026482</v>
      </c>
      <c r="H296" s="34">
        <f t="shared" si="1"/>
        <v>0.07691469498</v>
      </c>
      <c r="I296" s="31">
        <v>702.0</v>
      </c>
    </row>
    <row r="297" ht="14.25" customHeight="1">
      <c r="A297" s="36"/>
      <c r="B297" s="36" t="s">
        <v>335</v>
      </c>
      <c r="C297" s="36" t="s">
        <v>12</v>
      </c>
      <c r="D297" s="37">
        <v>11.0</v>
      </c>
      <c r="E297" s="38">
        <f>'חישוב לפי סניפים'!$D297/$D$1005*$J$2</f>
        <v>0.1612970799</v>
      </c>
      <c r="F297" s="37">
        <v>30.0</v>
      </c>
      <c r="G297" s="37">
        <f>'חישוב לפי סניפים'!$F297/$F$1005*$J$2</f>
        <v>0.1383362757</v>
      </c>
      <c r="H297" s="39">
        <f t="shared" si="1"/>
        <v>0.1498166778</v>
      </c>
      <c r="I297" s="37">
        <v>675.0</v>
      </c>
    </row>
    <row r="298" ht="14.25" customHeight="1">
      <c r="A298" s="32"/>
      <c r="B298" s="32" t="s">
        <v>336</v>
      </c>
      <c r="C298" s="32" t="s">
        <v>12</v>
      </c>
      <c r="D298" s="31">
        <v>26.0</v>
      </c>
      <c r="E298" s="33">
        <f>'חישוב לפי סניפים'!$D298/$D$1005*$J$2</f>
        <v>0.3812476434</v>
      </c>
      <c r="F298" s="31">
        <v>94.0</v>
      </c>
      <c r="G298" s="31">
        <f>'חישוב לפי סניפים'!$F298/$F$1005*$J$2</f>
        <v>0.4334536639</v>
      </c>
      <c r="H298" s="34">
        <f t="shared" si="1"/>
        <v>0.4073506537</v>
      </c>
      <c r="I298" s="31">
        <v>356.0</v>
      </c>
    </row>
    <row r="299" ht="14.25" customHeight="1">
      <c r="A299" s="36"/>
      <c r="B299" s="36" t="s">
        <v>337</v>
      </c>
      <c r="C299" s="36" t="s">
        <v>8</v>
      </c>
      <c r="D299" s="37">
        <v>12.0</v>
      </c>
      <c r="E299" s="38">
        <f>'חישוב לפי סניפים'!$D299/$D$1005*$J$2</f>
        <v>0.1759604508</v>
      </c>
      <c r="F299" s="37">
        <v>31.0</v>
      </c>
      <c r="G299" s="37">
        <f>'חישוב לפי סניפים'!$F299/$F$1005*$J$2</f>
        <v>0.1429474849</v>
      </c>
      <c r="H299" s="39">
        <f t="shared" si="1"/>
        <v>0.1594539679</v>
      </c>
      <c r="I299" s="37">
        <v>191.0</v>
      </c>
    </row>
    <row r="300" ht="14.25" customHeight="1">
      <c r="A300" s="32"/>
      <c r="B300" s="32" t="s">
        <v>338</v>
      </c>
      <c r="C300" s="32" t="s">
        <v>13</v>
      </c>
      <c r="D300" s="31">
        <v>732.0</v>
      </c>
      <c r="E300" s="33">
        <f>'חישוב לפי סניפים'!$D300/$D$1005*$J$2</f>
        <v>10.7335875</v>
      </c>
      <c r="F300" s="31">
        <v>2466.0</v>
      </c>
      <c r="G300" s="31">
        <f>'חישוב לפי סניפים'!$F300/$F$1005*$J$2</f>
        <v>11.37124186</v>
      </c>
      <c r="H300" s="34">
        <f t="shared" si="1"/>
        <v>11.05241468</v>
      </c>
      <c r="I300" s="31">
        <v>9700.0</v>
      </c>
    </row>
    <row r="301" ht="14.25" customHeight="1">
      <c r="A301" s="36"/>
      <c r="B301" s="36" t="s">
        <v>339</v>
      </c>
      <c r="C301" s="36" t="s">
        <v>8</v>
      </c>
      <c r="D301" s="37">
        <v>2.0</v>
      </c>
      <c r="E301" s="38">
        <f>'חישוב לפי סניפים'!$D301/$D$1005*$J$2</f>
        <v>0.0293267418</v>
      </c>
      <c r="F301" s="37">
        <v>10.0</v>
      </c>
      <c r="G301" s="37">
        <f>'חישוב לפי סניפים'!$F301/$F$1005*$J$2</f>
        <v>0.04611209191</v>
      </c>
      <c r="H301" s="39">
        <f t="shared" si="1"/>
        <v>0.03771941685</v>
      </c>
      <c r="I301" s="37">
        <v>726.0</v>
      </c>
    </row>
    <row r="302" ht="14.25" customHeight="1">
      <c r="A302" s="32"/>
      <c r="B302" s="32" t="s">
        <v>340</v>
      </c>
      <c r="C302" s="32" t="s">
        <v>2</v>
      </c>
      <c r="D302" s="31">
        <v>2.0</v>
      </c>
      <c r="E302" s="33">
        <f>'חישוב לפי סניפים'!$D302/$D$1005*$J$2</f>
        <v>0.0293267418</v>
      </c>
      <c r="F302" s="31">
        <v>0.0</v>
      </c>
      <c r="G302" s="31">
        <f>'חישוב לפי סניפים'!$F302/$F$1005*$J$2</f>
        <v>0</v>
      </c>
      <c r="H302" s="34">
        <f t="shared" si="1"/>
        <v>0.0146633709</v>
      </c>
      <c r="I302" s="31">
        <v>1169.0</v>
      </c>
    </row>
    <row r="303" ht="14.25" customHeight="1">
      <c r="A303" s="36"/>
      <c r="B303" s="36" t="s">
        <v>341</v>
      </c>
      <c r="C303" s="36" t="s">
        <v>8</v>
      </c>
      <c r="D303" s="37">
        <v>5.0</v>
      </c>
      <c r="E303" s="38">
        <f>'חישוב לפי סניפים'!$D303/$D$1005*$J$2</f>
        <v>0.0733168545</v>
      </c>
      <c r="F303" s="37">
        <v>16.0</v>
      </c>
      <c r="G303" s="37">
        <f>'חישוב לפי סניפים'!$F303/$F$1005*$J$2</f>
        <v>0.07377934705</v>
      </c>
      <c r="H303" s="39">
        <f t="shared" si="1"/>
        <v>0.07354810078</v>
      </c>
      <c r="I303" s="37">
        <v>1186.0</v>
      </c>
    </row>
    <row r="304" ht="14.25" customHeight="1">
      <c r="A304" s="32"/>
      <c r="B304" s="32" t="s">
        <v>342</v>
      </c>
      <c r="C304" s="32" t="s">
        <v>12</v>
      </c>
      <c r="D304" s="31">
        <v>62.0</v>
      </c>
      <c r="E304" s="33">
        <f>'חישוב לפי סניפים'!$D304/$D$1005*$J$2</f>
        <v>0.9091289958</v>
      </c>
      <c r="F304" s="31">
        <v>144.0</v>
      </c>
      <c r="G304" s="31">
        <f>'חישוב לפי סניפים'!$F304/$F$1005*$J$2</f>
        <v>0.6640141235</v>
      </c>
      <c r="H304" s="34">
        <f t="shared" si="1"/>
        <v>0.7865715596</v>
      </c>
      <c r="I304" s="31">
        <v>250.0</v>
      </c>
    </row>
    <row r="305" ht="14.25" customHeight="1">
      <c r="A305" s="36"/>
      <c r="B305" s="36" t="s">
        <v>343</v>
      </c>
      <c r="C305" s="36" t="s">
        <v>12</v>
      </c>
      <c r="D305" s="37">
        <v>39.0</v>
      </c>
      <c r="E305" s="38">
        <f>'חישוב לפי סניפים'!$D305/$D$1005*$J$2</f>
        <v>0.5718714651</v>
      </c>
      <c r="F305" s="37">
        <v>97.0</v>
      </c>
      <c r="G305" s="37">
        <f>'חישוב לפי סניפים'!$F305/$F$1005*$J$2</f>
        <v>0.4472872915</v>
      </c>
      <c r="H305" s="39">
        <f t="shared" si="1"/>
        <v>0.5095793783</v>
      </c>
      <c r="I305" s="37">
        <v>434.0</v>
      </c>
    </row>
    <row r="306" ht="14.25" customHeight="1">
      <c r="A306" s="32"/>
      <c r="B306" s="32" t="s">
        <v>344</v>
      </c>
      <c r="C306" s="32" t="s">
        <v>8</v>
      </c>
      <c r="D306" s="31">
        <v>15.0</v>
      </c>
      <c r="E306" s="33">
        <f>'חישוב לפי סניפים'!$D306/$D$1005*$J$2</f>
        <v>0.2199505635</v>
      </c>
      <c r="F306" s="31">
        <v>53.0</v>
      </c>
      <c r="G306" s="31">
        <f>'חישוב לפי סניפים'!$F306/$F$1005*$J$2</f>
        <v>0.2443940871</v>
      </c>
      <c r="H306" s="34">
        <f t="shared" si="1"/>
        <v>0.2321723253</v>
      </c>
      <c r="I306" s="31">
        <v>684.0</v>
      </c>
    </row>
    <row r="307" ht="14.25" customHeight="1">
      <c r="A307" s="36"/>
      <c r="B307" s="36" t="s">
        <v>345</v>
      </c>
      <c r="C307" s="36" t="s">
        <v>8</v>
      </c>
      <c r="D307" s="37">
        <v>11.0</v>
      </c>
      <c r="E307" s="38">
        <f>'חישוב לפי סניפים'!$D307/$D$1005*$J$2</f>
        <v>0.1612970799</v>
      </c>
      <c r="F307" s="37">
        <v>37.0</v>
      </c>
      <c r="G307" s="37">
        <f>'חישוב לפי סניפים'!$F307/$F$1005*$J$2</f>
        <v>0.1706147401</v>
      </c>
      <c r="H307" s="39">
        <f t="shared" si="1"/>
        <v>0.16595591</v>
      </c>
      <c r="I307" s="37">
        <v>1208.0</v>
      </c>
    </row>
    <row r="308" ht="14.25" customHeight="1">
      <c r="A308" s="32"/>
      <c r="B308" s="32" t="s">
        <v>346</v>
      </c>
      <c r="C308" s="32" t="s">
        <v>12</v>
      </c>
      <c r="D308" s="31">
        <v>18.0</v>
      </c>
      <c r="E308" s="33">
        <f>'חישוב לפי סניפים'!$D308/$D$1005*$J$2</f>
        <v>0.2639406762</v>
      </c>
      <c r="F308" s="31">
        <v>77.0</v>
      </c>
      <c r="G308" s="31">
        <f>'חישוב לפי סניפים'!$F308/$F$1005*$J$2</f>
        <v>0.3550631077</v>
      </c>
      <c r="H308" s="34">
        <f t="shared" si="1"/>
        <v>0.3095018919</v>
      </c>
      <c r="I308" s="31">
        <v>377.0</v>
      </c>
    </row>
    <row r="309" ht="14.25" customHeight="1">
      <c r="A309" s="36"/>
      <c r="B309" s="36" t="s">
        <v>347</v>
      </c>
      <c r="C309" s="36" t="s">
        <v>12</v>
      </c>
      <c r="D309" s="37">
        <v>15.0</v>
      </c>
      <c r="E309" s="38">
        <f>'חישוב לפי סניפים'!$D309/$D$1005*$J$2</f>
        <v>0.2199505635</v>
      </c>
      <c r="F309" s="37">
        <v>68.0</v>
      </c>
      <c r="G309" s="37">
        <f>'חישוב לפי סניפים'!$F309/$F$1005*$J$2</f>
        <v>0.313562225</v>
      </c>
      <c r="H309" s="39">
        <f t="shared" si="1"/>
        <v>0.2667563942</v>
      </c>
      <c r="I309" s="37">
        <v>677.0</v>
      </c>
    </row>
    <row r="310" ht="14.25" customHeight="1">
      <c r="A310" s="32"/>
      <c r="B310" s="32" t="s">
        <v>348</v>
      </c>
      <c r="C310" s="32" t="s">
        <v>12</v>
      </c>
      <c r="D310" s="31">
        <v>22.0</v>
      </c>
      <c r="E310" s="33">
        <f>'חישוב לפי סניפים'!$D310/$D$1005*$J$2</f>
        <v>0.3225941598</v>
      </c>
      <c r="F310" s="31">
        <v>73.0</v>
      </c>
      <c r="G310" s="31">
        <f>'חישוב לפי סניפים'!$F310/$F$1005*$J$2</f>
        <v>0.3366182709</v>
      </c>
      <c r="H310" s="34">
        <f t="shared" si="1"/>
        <v>0.3296062154</v>
      </c>
      <c r="I310" s="31">
        <v>423.0</v>
      </c>
    </row>
    <row r="311" ht="14.25" customHeight="1">
      <c r="A311" s="36"/>
      <c r="B311" s="36" t="s">
        <v>349</v>
      </c>
      <c r="C311" s="36" t="s">
        <v>7</v>
      </c>
      <c r="D311" s="37">
        <v>76.0</v>
      </c>
      <c r="E311" s="38">
        <f>'חישוב לפי סניפים'!$D311/$D$1005*$J$2</f>
        <v>1.114416188</v>
      </c>
      <c r="F311" s="37">
        <v>166.0</v>
      </c>
      <c r="G311" s="37">
        <f>'חישוב לפי סניפים'!$F311/$F$1005*$J$2</f>
        <v>0.7654607257</v>
      </c>
      <c r="H311" s="39">
        <f t="shared" si="1"/>
        <v>0.939938457</v>
      </c>
      <c r="I311" s="37">
        <v>3769.0</v>
      </c>
    </row>
    <row r="312" ht="14.25" customHeight="1">
      <c r="A312" s="32"/>
      <c r="B312" s="32" t="s">
        <v>350</v>
      </c>
      <c r="C312" s="32" t="s">
        <v>7</v>
      </c>
      <c r="D312" s="31">
        <v>3.0</v>
      </c>
      <c r="E312" s="33">
        <f>'חישוב לפי סניפים'!$D312/$D$1005*$J$2</f>
        <v>0.0439901127</v>
      </c>
      <c r="F312" s="31">
        <v>27.0</v>
      </c>
      <c r="G312" s="31">
        <f>'חישוב לפי סניפים'!$F312/$F$1005*$J$2</f>
        <v>0.1245026482</v>
      </c>
      <c r="H312" s="34">
        <f t="shared" si="1"/>
        <v>0.08424638043</v>
      </c>
      <c r="I312" s="31">
        <v>3603.0</v>
      </c>
    </row>
    <row r="313" ht="14.25" customHeight="1">
      <c r="A313" s="36"/>
      <c r="B313" s="36" t="s">
        <v>351</v>
      </c>
      <c r="C313" s="36" t="s">
        <v>12</v>
      </c>
      <c r="D313" s="37">
        <v>2.0</v>
      </c>
      <c r="E313" s="38">
        <f>'חישוב לפי סניפים'!$D313/$D$1005*$J$2</f>
        <v>0.0293267418</v>
      </c>
      <c r="F313" s="37">
        <v>12.0</v>
      </c>
      <c r="G313" s="37">
        <f>'חישוב לפי סניפים'!$F313/$F$1005*$J$2</f>
        <v>0.05533451029</v>
      </c>
      <c r="H313" s="39">
        <f t="shared" si="1"/>
        <v>0.04233062604</v>
      </c>
      <c r="I313" s="37">
        <v>1261.0</v>
      </c>
    </row>
    <row r="314" ht="14.25" customHeight="1">
      <c r="A314" s="32"/>
      <c r="B314" s="32" t="s">
        <v>352</v>
      </c>
      <c r="C314" s="32" t="s">
        <v>12</v>
      </c>
      <c r="D314" s="31">
        <v>6.0</v>
      </c>
      <c r="E314" s="33">
        <f>'חישוב לפי סניפים'!$D314/$D$1005*$J$2</f>
        <v>0.0879802254</v>
      </c>
      <c r="F314" s="31">
        <v>30.0</v>
      </c>
      <c r="G314" s="31">
        <f>'חישוב לפי סניפים'!$F314/$F$1005*$J$2</f>
        <v>0.1383362757</v>
      </c>
      <c r="H314" s="34">
        <f t="shared" si="1"/>
        <v>0.1131582506</v>
      </c>
      <c r="I314" s="31">
        <v>464.0</v>
      </c>
    </row>
    <row r="315" ht="14.25" customHeight="1">
      <c r="A315" s="36"/>
      <c r="B315" s="36" t="s">
        <v>353</v>
      </c>
      <c r="C315" s="36" t="s">
        <v>12</v>
      </c>
      <c r="D315" s="37">
        <v>18.0</v>
      </c>
      <c r="E315" s="38">
        <f>'חישוב לפי סניפים'!$D315/$D$1005*$J$2</f>
        <v>0.2639406762</v>
      </c>
      <c r="F315" s="37">
        <v>44.0</v>
      </c>
      <c r="G315" s="37">
        <f>'חישוב לפי סניפים'!$F315/$F$1005*$J$2</f>
        <v>0.2028932044</v>
      </c>
      <c r="H315" s="39">
        <f t="shared" si="1"/>
        <v>0.2334169403</v>
      </c>
      <c r="I315" s="37">
        <v>1249.0</v>
      </c>
    </row>
    <row r="316" ht="14.25" customHeight="1">
      <c r="A316" s="32"/>
      <c r="B316" s="32" t="s">
        <v>354</v>
      </c>
      <c r="C316" s="32" t="s">
        <v>13</v>
      </c>
      <c r="D316" s="31">
        <v>1094.0</v>
      </c>
      <c r="E316" s="33">
        <f>'חישוב לפי סניפים'!$D316/$D$1005*$J$2</f>
        <v>16.04172776</v>
      </c>
      <c r="F316" s="31">
        <v>3351.0</v>
      </c>
      <c r="G316" s="31">
        <f>'חישוב לפי סניפים'!$F316/$F$1005*$J$2</f>
        <v>15.452162</v>
      </c>
      <c r="H316" s="34">
        <f t="shared" si="1"/>
        <v>15.74694488</v>
      </c>
      <c r="I316" s="31">
        <v>6400.0</v>
      </c>
    </row>
    <row r="317" ht="14.25" customHeight="1">
      <c r="A317" s="36"/>
      <c r="B317" s="36" t="s">
        <v>355</v>
      </c>
      <c r="C317" s="36" t="s">
        <v>8</v>
      </c>
      <c r="D317" s="37">
        <v>9.0</v>
      </c>
      <c r="E317" s="38">
        <f>'חישוב לפי סניפים'!$D317/$D$1005*$J$2</f>
        <v>0.1319703381</v>
      </c>
      <c r="F317" s="37">
        <v>53.0</v>
      </c>
      <c r="G317" s="37">
        <f>'חישוב לפי סניפים'!$F317/$F$1005*$J$2</f>
        <v>0.2443940871</v>
      </c>
      <c r="H317" s="39">
        <f t="shared" si="1"/>
        <v>0.1881822126</v>
      </c>
      <c r="I317" s="37">
        <v>1203.0</v>
      </c>
    </row>
    <row r="318" ht="14.25" customHeight="1">
      <c r="A318" s="32"/>
      <c r="B318" s="32" t="s">
        <v>356</v>
      </c>
      <c r="C318" s="32" t="s">
        <v>8</v>
      </c>
      <c r="D318" s="31">
        <v>4.0</v>
      </c>
      <c r="E318" s="33">
        <f>'חישוב לפי סניפים'!$D318/$D$1005*$J$2</f>
        <v>0.0586534836</v>
      </c>
      <c r="F318" s="31">
        <v>6.0</v>
      </c>
      <c r="G318" s="31">
        <f>'חישוב לפי סניפים'!$F318/$F$1005*$J$2</f>
        <v>0.02766725514</v>
      </c>
      <c r="H318" s="34">
        <f t="shared" si="1"/>
        <v>0.04316036937</v>
      </c>
      <c r="I318" s="31">
        <v>1133.0</v>
      </c>
    </row>
    <row r="319" ht="14.25" customHeight="1">
      <c r="A319" s="36"/>
      <c r="B319" s="36" t="s">
        <v>357</v>
      </c>
      <c r="C319" s="36" t="s">
        <v>2</v>
      </c>
      <c r="D319" s="37">
        <v>1.0</v>
      </c>
      <c r="E319" s="38">
        <f>'חישוב לפי סניפים'!$D319/$D$1005*$J$2</f>
        <v>0.0146633709</v>
      </c>
      <c r="F319" s="37">
        <v>1.0</v>
      </c>
      <c r="G319" s="37">
        <f>'חישוב לפי סניפים'!$F319/$F$1005*$J$2</f>
        <v>0.004611209191</v>
      </c>
      <c r="H319" s="39">
        <f t="shared" si="1"/>
        <v>0.009637290045</v>
      </c>
      <c r="I319" s="37">
        <v>815.0</v>
      </c>
    </row>
    <row r="320" ht="14.25" customHeight="1">
      <c r="A320" s="32"/>
      <c r="B320" s="32" t="s">
        <v>358</v>
      </c>
      <c r="C320" s="32" t="s">
        <v>8</v>
      </c>
      <c r="D320" s="31">
        <v>2.0</v>
      </c>
      <c r="E320" s="33">
        <f>'חישוב לפי סניפים'!$D320/$D$1005*$J$2</f>
        <v>0.0293267418</v>
      </c>
      <c r="F320" s="31">
        <v>0.0</v>
      </c>
      <c r="G320" s="31">
        <f>'חישוב לפי סניפים'!$F320/$F$1005*$J$2</f>
        <v>0</v>
      </c>
      <c r="H320" s="34">
        <f t="shared" si="1"/>
        <v>0.0146633709</v>
      </c>
      <c r="I320" s="31">
        <v>44.0</v>
      </c>
    </row>
    <row r="321" ht="14.25" customHeight="1">
      <c r="A321" s="36"/>
      <c r="B321" s="36" t="s">
        <v>359</v>
      </c>
      <c r="C321" s="36" t="s">
        <v>12</v>
      </c>
      <c r="D321" s="37">
        <v>10.0</v>
      </c>
      <c r="E321" s="38">
        <f>'חישוב לפי סניפים'!$D321/$D$1005*$J$2</f>
        <v>0.146633709</v>
      </c>
      <c r="F321" s="37">
        <v>46.0</v>
      </c>
      <c r="G321" s="37">
        <f>'חישוב לפי סניפים'!$F321/$F$1005*$J$2</f>
        <v>0.2121156228</v>
      </c>
      <c r="H321" s="39">
        <f t="shared" si="1"/>
        <v>0.1793746659</v>
      </c>
      <c r="I321" s="37">
        <v>584.0</v>
      </c>
    </row>
    <row r="322" ht="14.25" customHeight="1">
      <c r="A322" s="32"/>
      <c r="B322" s="32" t="s">
        <v>360</v>
      </c>
      <c r="C322" s="32" t="s">
        <v>8</v>
      </c>
      <c r="D322" s="31">
        <v>5.0</v>
      </c>
      <c r="E322" s="33">
        <f>'חישוב לפי סניפים'!$D322/$D$1005*$J$2</f>
        <v>0.0733168545</v>
      </c>
      <c r="F322" s="31">
        <v>6.0</v>
      </c>
      <c r="G322" s="31">
        <f>'חישוב לפי סניפים'!$F322/$F$1005*$J$2</f>
        <v>0.02766725514</v>
      </c>
      <c r="H322" s="34">
        <f t="shared" si="1"/>
        <v>0.05049205482</v>
      </c>
      <c r="I322" s="31">
        <v>788.0</v>
      </c>
    </row>
    <row r="323" ht="14.25" customHeight="1">
      <c r="A323" s="36"/>
      <c r="B323" s="36" t="s">
        <v>361</v>
      </c>
      <c r="C323" s="36" t="s">
        <v>13</v>
      </c>
      <c r="D323" s="37">
        <v>338.0</v>
      </c>
      <c r="E323" s="38">
        <f>'חישוב לפי סניפים'!$D323/$D$1005*$J$2</f>
        <v>4.956219364</v>
      </c>
      <c r="F323" s="37">
        <v>741.0</v>
      </c>
      <c r="G323" s="37">
        <f>'חישוב לפי סניפים'!$F323/$F$1005*$J$2</f>
        <v>3.41690601</v>
      </c>
      <c r="H323" s="39">
        <f t="shared" si="1"/>
        <v>4.186562687</v>
      </c>
      <c r="I323" s="37">
        <v>9300.0</v>
      </c>
    </row>
    <row r="324" ht="14.25" customHeight="1">
      <c r="A324" s="32"/>
      <c r="B324" s="32" t="s">
        <v>362</v>
      </c>
      <c r="C324" s="32" t="s">
        <v>8</v>
      </c>
      <c r="D324" s="31">
        <v>1.0</v>
      </c>
      <c r="E324" s="33">
        <f>'חישוב לפי סניפים'!$D324/$D$1005*$J$2</f>
        <v>0.0146633709</v>
      </c>
      <c r="F324" s="31">
        <v>3.0</v>
      </c>
      <c r="G324" s="31">
        <f>'חישוב לפי סניפים'!$F324/$F$1005*$J$2</f>
        <v>0.01383362757</v>
      </c>
      <c r="H324" s="34">
        <f t="shared" si="1"/>
        <v>0.01424849924</v>
      </c>
      <c r="I324" s="31">
        <v>799.0</v>
      </c>
    </row>
    <row r="325" ht="14.25" customHeight="1">
      <c r="A325" s="36"/>
      <c r="B325" s="36" t="s">
        <v>363</v>
      </c>
      <c r="C325" s="36" t="s">
        <v>2</v>
      </c>
      <c r="D325" s="37">
        <v>24.0</v>
      </c>
      <c r="E325" s="38">
        <f>'חישוב לפי סניפים'!$D325/$D$1005*$J$2</f>
        <v>0.3519209016</v>
      </c>
      <c r="F325" s="37">
        <v>3.0</v>
      </c>
      <c r="G325" s="37">
        <f>'חישוב לפי סניפים'!$F325/$F$1005*$J$2</f>
        <v>0.01383362757</v>
      </c>
      <c r="H325" s="39">
        <f t="shared" si="1"/>
        <v>0.1828772646</v>
      </c>
      <c r="I325" s="37">
        <v>1290.0</v>
      </c>
    </row>
    <row r="326" ht="14.25" customHeight="1">
      <c r="A326" s="32"/>
      <c r="B326" s="32" t="s">
        <v>364</v>
      </c>
      <c r="C326" s="32" t="s">
        <v>8</v>
      </c>
      <c r="D326" s="31">
        <v>1.0</v>
      </c>
      <c r="E326" s="33">
        <f>'חישוב לפי סניפים'!$D326/$D$1005*$J$2</f>
        <v>0.0146633709</v>
      </c>
      <c r="F326" s="31">
        <v>3.0</v>
      </c>
      <c r="G326" s="31">
        <f>'חישוב לפי סניפים'!$F326/$F$1005*$J$2</f>
        <v>0.01383362757</v>
      </c>
      <c r="H326" s="34">
        <f t="shared" si="1"/>
        <v>0.01424849924</v>
      </c>
      <c r="I326" s="31">
        <v>2064.0</v>
      </c>
    </row>
    <row r="327" ht="14.25" customHeight="1">
      <c r="A327" s="36"/>
      <c r="B327" s="36" t="s">
        <v>365</v>
      </c>
      <c r="C327" s="36" t="s">
        <v>2</v>
      </c>
      <c r="D327" s="37">
        <v>21.0</v>
      </c>
      <c r="E327" s="38">
        <f>'חישוב לפי סניפים'!$D327/$D$1005*$J$2</f>
        <v>0.3079307889</v>
      </c>
      <c r="F327" s="37">
        <v>23.0</v>
      </c>
      <c r="G327" s="37">
        <f>'חישוב לפי סניפים'!$F327/$F$1005*$J$2</f>
        <v>0.1060578114</v>
      </c>
      <c r="H327" s="39">
        <f t="shared" si="1"/>
        <v>0.2069943001</v>
      </c>
      <c r="I327" s="37">
        <v>975.0</v>
      </c>
    </row>
    <row r="328" ht="14.25" customHeight="1">
      <c r="A328" s="32"/>
      <c r="B328" s="32" t="s">
        <v>366</v>
      </c>
      <c r="C328" s="32" t="s">
        <v>8</v>
      </c>
      <c r="D328" s="31">
        <v>12.0</v>
      </c>
      <c r="E328" s="33">
        <f>'חישוב לפי סניפים'!$D329/$D$1005*$J$2</f>
        <v>0.0293267418</v>
      </c>
      <c r="F328" s="31">
        <v>17.0</v>
      </c>
      <c r="G328" s="31">
        <f>'חישוב לפי סניפים'!$F329/$F$1005*$J$2</f>
        <v>0.04611209191</v>
      </c>
      <c r="H328" s="34">
        <f t="shared" si="1"/>
        <v>0.03771941685</v>
      </c>
      <c r="I328" s="31">
        <v>235.0</v>
      </c>
    </row>
    <row r="329" ht="14.25" customHeight="1">
      <c r="A329" s="36"/>
      <c r="B329" s="36" t="s">
        <v>367</v>
      </c>
      <c r="C329" s="36" t="s">
        <v>8</v>
      </c>
      <c r="D329" s="37">
        <v>2.0</v>
      </c>
      <c r="E329" s="38">
        <f>'חישוב לפי סניפים'!$D330/$D$1005*$J$2</f>
        <v>0.1319703381</v>
      </c>
      <c r="F329" s="37">
        <v>10.0</v>
      </c>
      <c r="G329" s="37">
        <f>'חישוב לפי סניפים'!$F330/$F$1005*$J$2</f>
        <v>0.1982819952</v>
      </c>
      <c r="H329" s="39">
        <f t="shared" si="1"/>
        <v>0.1651261666</v>
      </c>
      <c r="I329" s="37">
        <v>1110.0</v>
      </c>
    </row>
    <row r="330" ht="14.25" customHeight="1">
      <c r="A330" s="32"/>
      <c r="B330" s="32" t="s">
        <v>368</v>
      </c>
      <c r="C330" s="32" t="s">
        <v>8</v>
      </c>
      <c r="D330" s="31">
        <v>9.0</v>
      </c>
      <c r="E330" s="33">
        <f>'חישוב לפי סניפים'!$D331/$D$1005*$J$2</f>
        <v>0.4252377561</v>
      </c>
      <c r="F330" s="31">
        <v>43.0</v>
      </c>
      <c r="G330" s="31">
        <f>'חישוב לפי סניפים'!$F331/$F$1005*$J$2</f>
        <v>0.3550631077</v>
      </c>
      <c r="H330" s="34">
        <f t="shared" si="1"/>
        <v>0.3901504319</v>
      </c>
      <c r="I330" s="31">
        <v>717.0</v>
      </c>
    </row>
    <row r="331" ht="14.25" customHeight="1">
      <c r="A331" s="36"/>
      <c r="B331" s="36" t="s">
        <v>369</v>
      </c>
      <c r="C331" s="36" t="s">
        <v>8</v>
      </c>
      <c r="D331" s="37">
        <v>29.0</v>
      </c>
      <c r="E331" s="38">
        <f>'חישוב לפי סניפים'!$D332/$D$1005*$J$2</f>
        <v>0.1173069672</v>
      </c>
      <c r="F331" s="37">
        <v>77.0</v>
      </c>
      <c r="G331" s="37">
        <f>'חישוב לפי סניפים'!$F332/$F$1005*$J$2</f>
        <v>0.02766725514</v>
      </c>
      <c r="H331" s="39">
        <f t="shared" si="1"/>
        <v>0.07248711117</v>
      </c>
      <c r="I331" s="37">
        <v>205.0</v>
      </c>
    </row>
    <row r="332" ht="14.25" customHeight="1">
      <c r="A332" s="32"/>
      <c r="B332" s="32" t="s">
        <v>370</v>
      </c>
      <c r="C332" s="32" t="s">
        <v>8</v>
      </c>
      <c r="D332" s="31">
        <v>8.0</v>
      </c>
      <c r="E332" s="33">
        <f>'חישוב לפי סניפים'!$D334/$D$1005*$J$2</f>
        <v>4.72160543</v>
      </c>
      <c r="F332" s="31">
        <v>6.0</v>
      </c>
      <c r="G332" s="31">
        <f>'חישוב לפי סניפים'!$F334/$F$1005*$J$2</f>
        <v>5.893125346</v>
      </c>
      <c r="H332" s="34">
        <f t="shared" si="1"/>
        <v>5.307365388</v>
      </c>
      <c r="I332" s="31">
        <v>618.0</v>
      </c>
    </row>
    <row r="333" ht="14.25" customHeight="1">
      <c r="A333" s="36"/>
      <c r="B333" s="36" t="s">
        <v>371</v>
      </c>
      <c r="C333" s="36" t="s">
        <v>8</v>
      </c>
      <c r="D333" s="37">
        <v>3.0</v>
      </c>
      <c r="E333" s="38">
        <f>'חישוב לפי סניפים'!$D333/$D$1005*$J$2</f>
        <v>0.0439901127</v>
      </c>
      <c r="F333" s="37">
        <v>8.0</v>
      </c>
      <c r="G333" s="37">
        <f>'חישוב לפי סניפים'!$F333/$F$1005*$J$2</f>
        <v>0.03688967353</v>
      </c>
      <c r="H333" s="39">
        <f t="shared" si="1"/>
        <v>0.04043989311</v>
      </c>
      <c r="I333" s="37">
        <v>4026.0</v>
      </c>
    </row>
    <row r="334" ht="14.25" customHeight="1">
      <c r="A334" s="32"/>
      <c r="B334" s="32" t="s">
        <v>372</v>
      </c>
      <c r="C334" s="32" t="s">
        <v>13</v>
      </c>
      <c r="D334" s="31">
        <v>322.0</v>
      </c>
      <c r="E334" s="33">
        <f>'חישוב לפי סניפים'!$D335/$D$1005*$J$2</f>
        <v>0.0146633709</v>
      </c>
      <c r="F334" s="31">
        <v>1278.0</v>
      </c>
      <c r="G334" s="31">
        <f>'חישוב לפי סניפים'!$F335/$F$1005*$J$2</f>
        <v>0</v>
      </c>
      <c r="H334" s="34">
        <f t="shared" si="1"/>
        <v>0.00733168545</v>
      </c>
      <c r="I334" s="31">
        <v>6500.0</v>
      </c>
    </row>
    <row r="335" ht="14.25" customHeight="1">
      <c r="A335" s="36"/>
      <c r="B335" s="36" t="s">
        <v>373</v>
      </c>
      <c r="C335" s="36" t="s">
        <v>2</v>
      </c>
      <c r="D335" s="37">
        <v>1.0</v>
      </c>
      <c r="E335" s="38">
        <f>'חישוב לפי סניפים'!$D328/$D$1005*$J$2</f>
        <v>0.1759604508</v>
      </c>
      <c r="F335" s="37">
        <v>0.0</v>
      </c>
      <c r="G335" s="37">
        <f>'חישוב לפי סניפים'!$F328/$F$1005*$J$2</f>
        <v>0.07839055624</v>
      </c>
      <c r="H335" s="39">
        <f t="shared" si="1"/>
        <v>0.1271755035</v>
      </c>
      <c r="I335" s="37" t="e">
        <v>#N/A</v>
      </c>
    </row>
    <row r="336" ht="14.25" customHeight="1">
      <c r="A336" s="32"/>
      <c r="B336" s="32" t="s">
        <v>374</v>
      </c>
      <c r="C336" s="32" t="s">
        <v>12</v>
      </c>
      <c r="D336" s="31">
        <v>18.0</v>
      </c>
      <c r="E336" s="33">
        <f>'חישוב לפי סניפים'!$D336/$D$1005*$J$2</f>
        <v>0.2639406762</v>
      </c>
      <c r="F336" s="31">
        <v>57.0</v>
      </c>
      <c r="G336" s="31">
        <f>'חישוב לפי סניפים'!$F336/$F$1005*$J$2</f>
        <v>0.2628389239</v>
      </c>
      <c r="H336" s="34">
        <f t="shared" si="1"/>
        <v>0.2633898</v>
      </c>
      <c r="I336" s="31">
        <v>160.0</v>
      </c>
    </row>
    <row r="337" ht="14.25" customHeight="1">
      <c r="A337" s="36"/>
      <c r="B337" s="36" t="s">
        <v>375</v>
      </c>
      <c r="C337" s="36" t="s">
        <v>9</v>
      </c>
      <c r="D337" s="37">
        <v>616.0</v>
      </c>
      <c r="E337" s="38">
        <f>'חישוב לפי סניפים'!$D337/$D$1005*$J$2</f>
        <v>9.032636474</v>
      </c>
      <c r="F337" s="37">
        <v>2890.0</v>
      </c>
      <c r="G337" s="37">
        <f>'חישוב לפי סניפים'!$F337/$F$1005*$J$2</f>
        <v>13.32639456</v>
      </c>
      <c r="H337" s="39">
        <f t="shared" si="1"/>
        <v>11.17951552</v>
      </c>
      <c r="I337" s="37">
        <v>6600.0</v>
      </c>
    </row>
    <row r="338" ht="14.25" customHeight="1">
      <c r="A338" s="32"/>
      <c r="B338" s="32" t="s">
        <v>376</v>
      </c>
      <c r="C338" s="32" t="s">
        <v>12</v>
      </c>
      <c r="D338" s="31">
        <v>6.0</v>
      </c>
      <c r="E338" s="33">
        <f>'חישוב לפי סניפים'!$D338/$D$1005*$J$2</f>
        <v>0.0879802254</v>
      </c>
      <c r="F338" s="31">
        <v>19.0</v>
      </c>
      <c r="G338" s="31">
        <f>'חישוב לפי סניפים'!$F338/$F$1005*$J$2</f>
        <v>0.08761297463</v>
      </c>
      <c r="H338" s="34">
        <f t="shared" si="1"/>
        <v>0.08779660001</v>
      </c>
      <c r="I338" s="31">
        <v>1239.0</v>
      </c>
    </row>
    <row r="339" ht="14.25" customHeight="1">
      <c r="A339" s="36"/>
      <c r="B339" s="36" t="s">
        <v>377</v>
      </c>
      <c r="C339" s="36" t="s">
        <v>12</v>
      </c>
      <c r="D339" s="37">
        <v>33.0</v>
      </c>
      <c r="E339" s="38">
        <f>'חישוב לפי סניפים'!$D339/$D$1005*$J$2</f>
        <v>0.4838912397</v>
      </c>
      <c r="F339" s="37">
        <v>88.0</v>
      </c>
      <c r="G339" s="37">
        <f>'חישוב לפי סניפים'!$F339/$F$1005*$J$2</f>
        <v>0.4057864088</v>
      </c>
      <c r="H339" s="39">
        <f t="shared" si="1"/>
        <v>0.4448388242</v>
      </c>
      <c r="I339" s="37">
        <v>253.0</v>
      </c>
    </row>
    <row r="340" ht="14.25" customHeight="1">
      <c r="A340" s="32"/>
      <c r="B340" s="32" t="s">
        <v>378</v>
      </c>
      <c r="C340" s="32" t="s">
        <v>8</v>
      </c>
      <c r="D340" s="31">
        <v>2.0</v>
      </c>
      <c r="E340" s="33">
        <f>'חישוב לפי סניפים'!$D340/$D$1005*$J$2</f>
        <v>0.0293267418</v>
      </c>
      <c r="F340" s="31">
        <v>8.0</v>
      </c>
      <c r="G340" s="31">
        <f>'חישוב לפי סניפים'!$F340/$F$1005*$J$2</f>
        <v>0.03688967353</v>
      </c>
      <c r="H340" s="34">
        <f t="shared" si="1"/>
        <v>0.03310820766</v>
      </c>
      <c r="I340" s="31">
        <v>662.0</v>
      </c>
    </row>
    <row r="341" ht="14.25" customHeight="1">
      <c r="A341" s="36"/>
      <c r="B341" s="36" t="s">
        <v>379</v>
      </c>
      <c r="C341" s="36" t="s">
        <v>2</v>
      </c>
      <c r="D341" s="37">
        <v>2.0</v>
      </c>
      <c r="E341" s="38">
        <f>'חישוב לפי סניפים'!$D341/$D$1005*$J$2</f>
        <v>0.0293267418</v>
      </c>
      <c r="F341" s="37">
        <v>2.0</v>
      </c>
      <c r="G341" s="37">
        <f>'חישוב לפי סניפים'!$F341/$F$1005*$J$2</f>
        <v>0.009222418382</v>
      </c>
      <c r="H341" s="39">
        <f t="shared" si="1"/>
        <v>0.01927458009</v>
      </c>
      <c r="I341" s="37">
        <v>1332.0</v>
      </c>
    </row>
    <row r="342" ht="14.25" customHeight="1">
      <c r="A342" s="32"/>
      <c r="B342" s="32" t="s">
        <v>380</v>
      </c>
      <c r="C342" s="32" t="s">
        <v>8</v>
      </c>
      <c r="D342" s="31">
        <v>32.0</v>
      </c>
      <c r="E342" s="33">
        <f>'חישוב לפי סניפים'!$D342/$D$1005*$J$2</f>
        <v>0.4692278688</v>
      </c>
      <c r="F342" s="31">
        <v>57.0</v>
      </c>
      <c r="G342" s="31">
        <f>'חישוב לפי סניפים'!$F342/$F$1005*$J$2</f>
        <v>0.2628389239</v>
      </c>
      <c r="H342" s="34">
        <f t="shared" si="1"/>
        <v>0.3660333963</v>
      </c>
      <c r="I342" s="31">
        <v>115.0</v>
      </c>
    </row>
    <row r="343" ht="14.25" customHeight="1">
      <c r="A343" s="36"/>
      <c r="B343" s="36" t="s">
        <v>381</v>
      </c>
      <c r="C343" s="36" t="s">
        <v>12</v>
      </c>
      <c r="D343" s="37">
        <v>10.0</v>
      </c>
      <c r="E343" s="38">
        <f>'חישוב לפי סניפים'!$D343/$D$1005*$J$2</f>
        <v>0.146633709</v>
      </c>
      <c r="F343" s="37">
        <v>70.0</v>
      </c>
      <c r="G343" s="37">
        <f>'חישוב לפי סניפים'!$F343/$F$1005*$J$2</f>
        <v>0.3227846434</v>
      </c>
      <c r="H343" s="39">
        <f t="shared" si="1"/>
        <v>0.2347091762</v>
      </c>
      <c r="I343" s="37">
        <v>374.0</v>
      </c>
    </row>
    <row r="344" ht="14.25" customHeight="1">
      <c r="A344" s="32"/>
      <c r="B344" s="32" t="s">
        <v>382</v>
      </c>
      <c r="C344" s="32" t="s">
        <v>2</v>
      </c>
      <c r="D344" s="31">
        <v>70.0</v>
      </c>
      <c r="E344" s="33">
        <f>'חישוב לפי סניפים'!$D344/$D$1005*$J$2</f>
        <v>1.026435963</v>
      </c>
      <c r="F344" s="31">
        <v>21.0</v>
      </c>
      <c r="G344" s="31">
        <f>'חישוב לפי סניפים'!$F344/$F$1005*$J$2</f>
        <v>0.09683539301</v>
      </c>
      <c r="H344" s="34">
        <f t="shared" si="1"/>
        <v>0.561635678</v>
      </c>
      <c r="I344" s="31">
        <v>1303.0</v>
      </c>
    </row>
    <row r="345" ht="14.25" customHeight="1">
      <c r="A345" s="36"/>
      <c r="B345" s="36" t="s">
        <v>383</v>
      </c>
      <c r="C345" s="36" t="s">
        <v>4</v>
      </c>
      <c r="D345" s="37">
        <v>56.0</v>
      </c>
      <c r="E345" s="38">
        <f>'חישוב לפי סניפים'!$D345/$D$1005*$J$2</f>
        <v>0.8211487704</v>
      </c>
      <c r="F345" s="37">
        <v>67.0</v>
      </c>
      <c r="G345" s="37">
        <f>'חישוב לפי סניפים'!$F345/$F$1005*$J$2</f>
        <v>0.3089510158</v>
      </c>
      <c r="H345" s="39">
        <f t="shared" si="1"/>
        <v>0.5650498931</v>
      </c>
      <c r="I345" s="37">
        <v>496.0</v>
      </c>
    </row>
    <row r="346" ht="14.25" customHeight="1">
      <c r="A346" s="32"/>
      <c r="B346" s="32" t="s">
        <v>384</v>
      </c>
      <c r="C346" s="32" t="s">
        <v>12</v>
      </c>
      <c r="D346" s="31">
        <v>5.0</v>
      </c>
      <c r="E346" s="33">
        <f>'חישוב לפי סניפים'!$D346/$D$1005*$J$2</f>
        <v>0.0733168545</v>
      </c>
      <c r="F346" s="31">
        <v>26.0</v>
      </c>
      <c r="G346" s="31">
        <f>'חישוב לפי סניפים'!$F346/$F$1005*$J$2</f>
        <v>0.119891439</v>
      </c>
      <c r="H346" s="34">
        <f t="shared" si="1"/>
        <v>0.09660414673</v>
      </c>
      <c r="I346" s="31">
        <v>355.0</v>
      </c>
    </row>
    <row r="347" ht="14.25" customHeight="1">
      <c r="A347" s="36"/>
      <c r="B347" s="36" t="s">
        <v>385</v>
      </c>
      <c r="C347" s="36" t="s">
        <v>8</v>
      </c>
      <c r="D347" s="37">
        <v>2.0</v>
      </c>
      <c r="E347" s="38">
        <f>'חישוב לפי סניפים'!$D347/$D$1005*$J$2</f>
        <v>0.0293267418</v>
      </c>
      <c r="F347" s="37">
        <v>2.0</v>
      </c>
      <c r="G347" s="37">
        <f>'חישוב לפי סניפים'!$F347/$F$1005*$J$2</f>
        <v>0.009222418382</v>
      </c>
      <c r="H347" s="39">
        <f t="shared" si="1"/>
        <v>0.01927458009</v>
      </c>
      <c r="I347" s="37">
        <v>1047.0</v>
      </c>
    </row>
    <row r="348" ht="14.25" customHeight="1">
      <c r="A348" s="32"/>
      <c r="B348" s="32" t="s">
        <v>386</v>
      </c>
      <c r="C348" s="32" t="s">
        <v>8</v>
      </c>
      <c r="D348" s="31">
        <v>13.0</v>
      </c>
      <c r="E348" s="33">
        <f>'חישוב לפי סניפים'!$D348/$D$1005*$J$2</f>
        <v>0.1906238217</v>
      </c>
      <c r="F348" s="31">
        <v>38.0</v>
      </c>
      <c r="G348" s="31">
        <f>'חישוב לפי סניפים'!$F348/$F$1005*$J$2</f>
        <v>0.1752259493</v>
      </c>
      <c r="H348" s="34">
        <f t="shared" si="1"/>
        <v>0.1829248855</v>
      </c>
      <c r="I348" s="31">
        <v>219.0</v>
      </c>
    </row>
    <row r="349" ht="14.25" customHeight="1">
      <c r="A349" s="36"/>
      <c r="B349" s="36" t="s">
        <v>387</v>
      </c>
      <c r="C349" s="36" t="s">
        <v>6</v>
      </c>
      <c r="D349" s="37">
        <v>1961.0</v>
      </c>
      <c r="E349" s="38">
        <f>'חישוב לפי סניפים'!$D349/$D$1005*$J$2</f>
        <v>28.75487033</v>
      </c>
      <c r="F349" s="37">
        <v>6654.0</v>
      </c>
      <c r="G349" s="37">
        <f>'חישוב לפי סניפים'!$F349/$F$1005*$J$2</f>
        <v>30.68298596</v>
      </c>
      <c r="H349" s="39">
        <f t="shared" si="1"/>
        <v>29.71892814</v>
      </c>
      <c r="I349" s="37">
        <v>4000.0</v>
      </c>
    </row>
    <row r="350" ht="14.25" customHeight="1">
      <c r="A350" s="32"/>
      <c r="B350" s="32" t="s">
        <v>388</v>
      </c>
      <c r="C350" s="32" t="s">
        <v>8</v>
      </c>
      <c r="D350" s="31">
        <v>39.0</v>
      </c>
      <c r="E350" s="33">
        <f>'חישוב לפי סניפים'!$D350/$D$1005*$J$2</f>
        <v>0.5718714651</v>
      </c>
      <c r="F350" s="31">
        <v>149.0</v>
      </c>
      <c r="G350" s="31">
        <f>'חישוב לפי סניפים'!$F350/$F$1005*$J$2</f>
        <v>0.6870701694</v>
      </c>
      <c r="H350" s="34">
        <f t="shared" si="1"/>
        <v>0.6294708173</v>
      </c>
      <c r="I350" s="31">
        <v>162.0</v>
      </c>
    </row>
    <row r="351" ht="14.25" customHeight="1">
      <c r="A351" s="36"/>
      <c r="B351" s="36" t="s">
        <v>389</v>
      </c>
      <c r="C351" s="36" t="s">
        <v>8</v>
      </c>
      <c r="D351" s="37">
        <v>20.0</v>
      </c>
      <c r="E351" s="38">
        <f>'חישוב לפי סניפים'!$D351/$D$1005*$J$2</f>
        <v>0.293267418</v>
      </c>
      <c r="F351" s="37">
        <v>41.0</v>
      </c>
      <c r="G351" s="37">
        <f>'חישוב לפי סניפים'!$F351/$F$1005*$J$2</f>
        <v>0.1890595768</v>
      </c>
      <c r="H351" s="39">
        <f t="shared" si="1"/>
        <v>0.2411634974</v>
      </c>
      <c r="I351" s="37">
        <v>1272.0</v>
      </c>
    </row>
    <row r="352" ht="14.25" customHeight="1">
      <c r="A352" s="32"/>
      <c r="B352" s="32" t="s">
        <v>390</v>
      </c>
      <c r="C352" s="32" t="s">
        <v>8</v>
      </c>
      <c r="D352" s="31">
        <v>6.0</v>
      </c>
      <c r="E352" s="33">
        <f>'חישוב לפי סניפים'!$D352/$D$1005*$J$2</f>
        <v>0.0879802254</v>
      </c>
      <c r="F352" s="31">
        <v>2.0</v>
      </c>
      <c r="G352" s="31">
        <f>'חישוב לפי סניפים'!$F352/$F$1005*$J$2</f>
        <v>0.009222418382</v>
      </c>
      <c r="H352" s="34">
        <f t="shared" si="1"/>
        <v>0.04860132189</v>
      </c>
      <c r="I352" s="31">
        <v>820.0</v>
      </c>
    </row>
    <row r="353" ht="14.25" customHeight="1">
      <c r="A353" s="36"/>
      <c r="B353" s="36" t="s">
        <v>391</v>
      </c>
      <c r="C353" s="36" t="s">
        <v>2</v>
      </c>
      <c r="D353" s="37">
        <v>14.0</v>
      </c>
      <c r="E353" s="38">
        <f>'חישוב לפי סניפים'!$D353/$D$1005*$J$2</f>
        <v>0.2052871926</v>
      </c>
      <c r="F353" s="37">
        <v>5.0</v>
      </c>
      <c r="G353" s="37">
        <f>'חישוב לפי סניפים'!$F353/$F$1005*$J$2</f>
        <v>0.02305604595</v>
      </c>
      <c r="H353" s="39">
        <f t="shared" si="1"/>
        <v>0.1141716193</v>
      </c>
      <c r="I353" s="37">
        <v>993.0</v>
      </c>
    </row>
    <row r="354" ht="14.25" customHeight="1">
      <c r="A354" s="32"/>
      <c r="B354" s="32" t="s">
        <v>392</v>
      </c>
      <c r="C354" s="32" t="s">
        <v>8</v>
      </c>
      <c r="D354" s="31">
        <v>2.0</v>
      </c>
      <c r="E354" s="33">
        <f>'חישוב לפי סניפים'!$D354/$D$1005*$J$2</f>
        <v>0.0293267418</v>
      </c>
      <c r="F354" s="31">
        <v>8.0</v>
      </c>
      <c r="G354" s="31">
        <f>'חישוב לפי סניפים'!$F354/$F$1005*$J$2</f>
        <v>0.03688967353</v>
      </c>
      <c r="H354" s="34">
        <f t="shared" si="1"/>
        <v>0.03310820766</v>
      </c>
      <c r="I354" s="31">
        <v>801.0</v>
      </c>
    </row>
    <row r="355" ht="14.25" customHeight="1">
      <c r="A355" s="36"/>
      <c r="B355" s="36" t="s">
        <v>393</v>
      </c>
      <c r="C355" s="36" t="s">
        <v>12</v>
      </c>
      <c r="D355" s="37">
        <v>7.0</v>
      </c>
      <c r="E355" s="38">
        <f>'חישוב לפי סניפים'!$D355/$D$1005*$J$2</f>
        <v>0.1026435963</v>
      </c>
      <c r="F355" s="37">
        <v>33.0</v>
      </c>
      <c r="G355" s="37">
        <f>'חישוב לפי סניפים'!$F355/$F$1005*$J$2</f>
        <v>0.1521699033</v>
      </c>
      <c r="H355" s="39">
        <f t="shared" si="1"/>
        <v>0.1274067498</v>
      </c>
      <c r="I355" s="37">
        <v>343.0</v>
      </c>
    </row>
    <row r="356" ht="14.25" customHeight="1">
      <c r="A356" s="32"/>
      <c r="B356" s="32" t="s">
        <v>394</v>
      </c>
      <c r="C356" s="32" t="s">
        <v>8</v>
      </c>
      <c r="D356" s="31">
        <v>5.0</v>
      </c>
      <c r="E356" s="33">
        <f>'חישוב לפי סניפים'!$D356/$D$1005*$J$2</f>
        <v>0.0733168545</v>
      </c>
      <c r="F356" s="31">
        <v>47.0</v>
      </c>
      <c r="G356" s="31">
        <f>'חישוב לפי סניפים'!$F356/$F$1005*$J$2</f>
        <v>0.216726832</v>
      </c>
      <c r="H356" s="34">
        <f t="shared" si="1"/>
        <v>0.1450218432</v>
      </c>
      <c r="I356" s="31">
        <v>807.0</v>
      </c>
    </row>
    <row r="357" ht="14.25" customHeight="1">
      <c r="A357" s="36"/>
      <c r="B357" s="36" t="s">
        <v>395</v>
      </c>
      <c r="C357" s="36" t="s">
        <v>12</v>
      </c>
      <c r="D357" s="37">
        <v>21.0</v>
      </c>
      <c r="E357" s="38">
        <f>'חישוב לפי סניפים'!$D357/$D$1005*$J$2</f>
        <v>0.3079307889</v>
      </c>
      <c r="F357" s="37">
        <v>77.0</v>
      </c>
      <c r="G357" s="37">
        <f>'חישוב לפי סניפים'!$F357/$F$1005*$J$2</f>
        <v>0.3550631077</v>
      </c>
      <c r="H357" s="39">
        <f t="shared" si="1"/>
        <v>0.3314969483</v>
      </c>
      <c r="I357" s="37">
        <v>280.0</v>
      </c>
    </row>
    <row r="358" ht="14.25" customHeight="1">
      <c r="A358" s="32"/>
      <c r="B358" s="32" t="s">
        <v>396</v>
      </c>
      <c r="C358" s="32" t="s">
        <v>12</v>
      </c>
      <c r="D358" s="31">
        <v>12.0</v>
      </c>
      <c r="E358" s="33">
        <f>'חישוב לפי סניפים'!$D358/$D$1005*$J$2</f>
        <v>0.1759604508</v>
      </c>
      <c r="F358" s="31">
        <v>62.0</v>
      </c>
      <c r="G358" s="31">
        <f>'חישוב לפי סניפים'!$F358/$F$1005*$J$2</f>
        <v>0.2858949698</v>
      </c>
      <c r="H358" s="34">
        <f t="shared" si="1"/>
        <v>0.2309277103</v>
      </c>
      <c r="I358" s="31">
        <v>1257.0</v>
      </c>
    </row>
    <row r="359" ht="14.25" customHeight="1">
      <c r="A359" s="36"/>
      <c r="B359" s="36" t="s">
        <v>397</v>
      </c>
      <c r="C359" s="36" t="s">
        <v>12</v>
      </c>
      <c r="D359" s="37">
        <v>14.0</v>
      </c>
      <c r="E359" s="38">
        <f>'חישוב לפי סניפים'!$D359/$D$1005*$J$2</f>
        <v>0.2052871926</v>
      </c>
      <c r="F359" s="37">
        <v>49.0</v>
      </c>
      <c r="G359" s="37">
        <f>'חישוב לפי סניפים'!$F359/$F$1005*$J$2</f>
        <v>0.2259492503</v>
      </c>
      <c r="H359" s="39">
        <f t="shared" si="1"/>
        <v>0.2156182215</v>
      </c>
      <c r="I359" s="37">
        <v>90.0</v>
      </c>
    </row>
    <row r="360" ht="14.25" customHeight="1">
      <c r="A360" s="32"/>
      <c r="B360" s="32" t="s">
        <v>398</v>
      </c>
      <c r="C360" s="32" t="s">
        <v>8</v>
      </c>
      <c r="D360" s="31">
        <v>6.0</v>
      </c>
      <c r="E360" s="33">
        <f>'חישוב לפי סניפים'!$D360/$D$1005*$J$2</f>
        <v>0.0879802254</v>
      </c>
      <c r="F360" s="31">
        <v>16.0</v>
      </c>
      <c r="G360" s="31">
        <f>'חישוב לפי סניפים'!$F360/$F$1005*$J$2</f>
        <v>0.07377934705</v>
      </c>
      <c r="H360" s="34">
        <f t="shared" si="1"/>
        <v>0.08087978622</v>
      </c>
      <c r="I360" s="31">
        <v>700.0</v>
      </c>
    </row>
    <row r="361" ht="14.25" customHeight="1">
      <c r="A361" s="36"/>
      <c r="B361" s="36" t="s">
        <v>399</v>
      </c>
      <c r="C361" s="36" t="s">
        <v>8</v>
      </c>
      <c r="D361" s="37">
        <v>10.0</v>
      </c>
      <c r="E361" s="38">
        <f>'חישוב לפי סניפים'!$D361/$D$1005*$J$2</f>
        <v>0.146633709</v>
      </c>
      <c r="F361" s="37">
        <v>37.0</v>
      </c>
      <c r="G361" s="37">
        <f>'חישוב לפי סניפים'!$F361/$F$1005*$J$2</f>
        <v>0.1706147401</v>
      </c>
      <c r="H361" s="39">
        <f t="shared" si="1"/>
        <v>0.1586242245</v>
      </c>
      <c r="I361" s="37">
        <v>13.0</v>
      </c>
    </row>
    <row r="362" ht="14.25" customHeight="1">
      <c r="A362" s="32"/>
      <c r="B362" s="32" t="s">
        <v>400</v>
      </c>
      <c r="C362" s="32" t="s">
        <v>11</v>
      </c>
      <c r="D362" s="31">
        <v>20.0</v>
      </c>
      <c r="E362" s="33">
        <f>'חישוב לפי סניפים'!$D363/$D$1005*$J$2</f>
        <v>0.1612970799</v>
      </c>
      <c r="F362" s="31">
        <v>26.0</v>
      </c>
      <c r="G362" s="31">
        <f>'חישוב לפי סניפים'!$F363/$F$1005*$J$2</f>
        <v>0.2397828779</v>
      </c>
      <c r="H362" s="34">
        <f t="shared" si="1"/>
        <v>0.2005399789</v>
      </c>
      <c r="I362" s="31">
        <v>2034.0</v>
      </c>
    </row>
    <row r="363" ht="14.25" customHeight="1">
      <c r="A363" s="36"/>
      <c r="B363" s="36" t="s">
        <v>401</v>
      </c>
      <c r="C363" s="36" t="s">
        <v>12</v>
      </c>
      <c r="D363" s="37">
        <v>11.0</v>
      </c>
      <c r="E363" s="38">
        <f>'חישוב לפי סניפים'!$D362/$D$1005*$J$2</f>
        <v>0.293267418</v>
      </c>
      <c r="F363" s="37">
        <v>52.0</v>
      </c>
      <c r="G363" s="37">
        <f>'חישוב לפי סניפים'!$F362/$F$1005*$J$2</f>
        <v>0.119891439</v>
      </c>
      <c r="H363" s="39">
        <f t="shared" si="1"/>
        <v>0.2065794285</v>
      </c>
      <c r="I363" s="37">
        <v>406.0</v>
      </c>
    </row>
    <row r="364" ht="14.25" customHeight="1">
      <c r="A364" s="32"/>
      <c r="B364" s="32" t="s">
        <v>402</v>
      </c>
      <c r="C364" s="32" t="s">
        <v>12</v>
      </c>
      <c r="D364" s="31">
        <v>22.0</v>
      </c>
      <c r="E364" s="33">
        <f>'חישוב לפי סניפים'!$D364/$D$1005*$J$2</f>
        <v>0.3225941598</v>
      </c>
      <c r="F364" s="31">
        <v>146.0</v>
      </c>
      <c r="G364" s="31">
        <f>'חישוב לפי סניפים'!$F364/$F$1005*$J$2</f>
        <v>0.6732365419</v>
      </c>
      <c r="H364" s="34">
        <f t="shared" si="1"/>
        <v>0.4979153508</v>
      </c>
      <c r="I364" s="31">
        <v>397.0</v>
      </c>
    </row>
    <row r="365" ht="14.25" customHeight="1">
      <c r="A365" s="36"/>
      <c r="B365" s="36" t="s">
        <v>403</v>
      </c>
      <c r="C365" s="36" t="s">
        <v>8</v>
      </c>
      <c r="D365" s="37">
        <v>10.0</v>
      </c>
      <c r="E365" s="38">
        <f>'חישוב לפי סניפים'!$D365/$D$1005*$J$2</f>
        <v>0.146633709</v>
      </c>
      <c r="F365" s="37">
        <v>38.0</v>
      </c>
      <c r="G365" s="37">
        <f>'חישוב לפי סניפים'!$F365/$F$1005*$J$2</f>
        <v>0.1752259493</v>
      </c>
      <c r="H365" s="39">
        <f t="shared" si="1"/>
        <v>0.1609298291</v>
      </c>
      <c r="I365" s="37">
        <v>422.0</v>
      </c>
    </row>
    <row r="366" ht="14.25" customHeight="1">
      <c r="A366" s="32"/>
      <c r="B366" s="32" t="s">
        <v>404</v>
      </c>
      <c r="C366" s="32" t="s">
        <v>8</v>
      </c>
      <c r="D366" s="31">
        <v>15.0</v>
      </c>
      <c r="E366" s="33">
        <f>'חישוב לפי סניפים'!$D366/$D$1005*$J$2</f>
        <v>0.2199505635</v>
      </c>
      <c r="F366" s="31">
        <v>31.0</v>
      </c>
      <c r="G366" s="31">
        <f>'חישוב לפי סניפים'!$F366/$F$1005*$J$2</f>
        <v>0.1429474849</v>
      </c>
      <c r="H366" s="34">
        <f t="shared" si="1"/>
        <v>0.1814490242</v>
      </c>
      <c r="I366" s="31">
        <v>1024.0</v>
      </c>
    </row>
    <row r="367" ht="14.25" customHeight="1">
      <c r="A367" s="36"/>
      <c r="B367" s="36" t="s">
        <v>405</v>
      </c>
      <c r="C367" s="36" t="s">
        <v>13</v>
      </c>
      <c r="D367" s="37">
        <v>52.0</v>
      </c>
      <c r="E367" s="38">
        <f>'חישוב לפי סניפים'!$D367/$D$1005*$J$2</f>
        <v>0.7624952868</v>
      </c>
      <c r="F367" s="37">
        <v>279.0</v>
      </c>
      <c r="G367" s="37">
        <f>'חישוב לפי סניפים'!$F367/$F$1005*$J$2</f>
        <v>1.286527364</v>
      </c>
      <c r="H367" s="39">
        <f t="shared" si="1"/>
        <v>1.024511326</v>
      </c>
      <c r="I367" s="37">
        <v>1247.0</v>
      </c>
    </row>
    <row r="368" ht="14.25" customHeight="1">
      <c r="A368" s="32"/>
      <c r="B368" s="32" t="s">
        <v>406</v>
      </c>
      <c r="C368" s="32" t="s">
        <v>8</v>
      </c>
      <c r="D368" s="31">
        <v>8.0</v>
      </c>
      <c r="E368" s="33">
        <f>'חישוב לפי סניפים'!$D368/$D$1005*$J$2</f>
        <v>0.1173069672</v>
      </c>
      <c r="F368" s="31">
        <v>34.0</v>
      </c>
      <c r="G368" s="31">
        <f>'חישוב לפי סניפים'!$F368/$F$1005*$J$2</f>
        <v>0.1567811125</v>
      </c>
      <c r="H368" s="34">
        <f t="shared" si="1"/>
        <v>0.1370440398</v>
      </c>
      <c r="I368" s="31">
        <v>1209.0</v>
      </c>
    </row>
    <row r="369" ht="14.25" customHeight="1">
      <c r="A369" s="36"/>
      <c r="B369" s="36" t="s">
        <v>407</v>
      </c>
      <c r="C369" s="36" t="s">
        <v>11</v>
      </c>
      <c r="D369" s="37">
        <v>56.0</v>
      </c>
      <c r="E369" s="38">
        <f>'חישוב לפי סניפים'!$D369/$D$1005*$J$2</f>
        <v>0.8211487704</v>
      </c>
      <c r="F369" s="37">
        <v>153.0</v>
      </c>
      <c r="G369" s="37">
        <f>'חישוב לפי סניפים'!$F369/$F$1005*$J$2</f>
        <v>0.7055150062</v>
      </c>
      <c r="H369" s="39">
        <f t="shared" si="1"/>
        <v>0.7633318883</v>
      </c>
      <c r="I369" s="37">
        <v>6700.0</v>
      </c>
    </row>
    <row r="370" ht="14.25" customHeight="1">
      <c r="A370" s="32"/>
      <c r="B370" s="32" t="s">
        <v>408</v>
      </c>
      <c r="C370" s="32" t="s">
        <v>2</v>
      </c>
      <c r="D370" s="31">
        <v>2.0</v>
      </c>
      <c r="E370" s="33">
        <f>'חישוב לפי סניפים'!$D370/$D$1005*$J$2</f>
        <v>0.0293267418</v>
      </c>
      <c r="F370" s="31">
        <v>17.0</v>
      </c>
      <c r="G370" s="31">
        <f>'חישוב לפי סניפים'!$F370/$F$1005*$J$2</f>
        <v>0.07839055624</v>
      </c>
      <c r="H370" s="34">
        <f t="shared" si="1"/>
        <v>0.05385864902</v>
      </c>
      <c r="I370" s="31">
        <v>962.0</v>
      </c>
    </row>
    <row r="371" ht="14.25" customHeight="1">
      <c r="A371" s="36"/>
      <c r="B371" s="36" t="s">
        <v>409</v>
      </c>
      <c r="C371" s="36" t="s">
        <v>2</v>
      </c>
      <c r="D371" s="37">
        <v>11.0</v>
      </c>
      <c r="E371" s="38">
        <f>'חישוב לפי סניפים'!$D371/$D$1005*$J$2</f>
        <v>0.1612970799</v>
      </c>
      <c r="F371" s="37">
        <v>17.0</v>
      </c>
      <c r="G371" s="37">
        <f>'חישוב לפי סניפים'!$F371/$F$1005*$J$2</f>
        <v>0.07839055624</v>
      </c>
      <c r="H371" s="39">
        <f t="shared" si="1"/>
        <v>0.1198438181</v>
      </c>
      <c r="I371" s="37">
        <v>498.0</v>
      </c>
    </row>
    <row r="372" ht="14.25" customHeight="1">
      <c r="A372" s="32"/>
      <c r="B372" s="32" t="s">
        <v>410</v>
      </c>
      <c r="C372" s="32" t="s">
        <v>2</v>
      </c>
      <c r="D372" s="31">
        <v>75.0</v>
      </c>
      <c r="E372" s="33">
        <f>'חישוב לפי סניפים'!$D372/$D$1005*$J$2</f>
        <v>1.099752817</v>
      </c>
      <c r="F372" s="31">
        <v>69.0</v>
      </c>
      <c r="G372" s="31">
        <f>'חישוב לפי סניפים'!$F372/$F$1005*$J$2</f>
        <v>0.3181734342</v>
      </c>
      <c r="H372" s="34">
        <f t="shared" si="1"/>
        <v>0.7089631258</v>
      </c>
      <c r="I372" s="31">
        <v>2730.0</v>
      </c>
    </row>
    <row r="373" ht="14.25" customHeight="1">
      <c r="A373" s="36"/>
      <c r="B373" s="36" t="s">
        <v>411</v>
      </c>
      <c r="C373" s="36" t="s">
        <v>2</v>
      </c>
      <c r="D373" s="37">
        <v>24.0</v>
      </c>
      <c r="E373" s="38">
        <f>'חישוב לפי סניפים'!$D373/$D$1005*$J$2</f>
        <v>0.3519209016</v>
      </c>
      <c r="F373" s="37">
        <v>16.0</v>
      </c>
      <c r="G373" s="37">
        <f>'חישוב לפי סניפים'!$F373/$F$1005*$J$2</f>
        <v>0.07377934705</v>
      </c>
      <c r="H373" s="39">
        <f t="shared" si="1"/>
        <v>0.2128501243</v>
      </c>
      <c r="I373" s="37">
        <v>497.0</v>
      </c>
    </row>
    <row r="374" ht="14.25" customHeight="1">
      <c r="A374" s="32"/>
      <c r="B374" s="32" t="s">
        <v>412</v>
      </c>
      <c r="C374" s="32" t="s">
        <v>2</v>
      </c>
      <c r="D374" s="31">
        <v>52.0</v>
      </c>
      <c r="E374" s="33">
        <f>'חישוב לפי סניפים'!$D374/$D$1005*$J$2</f>
        <v>0.7624952868</v>
      </c>
      <c r="F374" s="31">
        <v>63.0</v>
      </c>
      <c r="G374" s="31">
        <f>'חישוב לפי סניפים'!$F374/$F$1005*$J$2</f>
        <v>0.290506179</v>
      </c>
      <c r="H374" s="34">
        <f t="shared" si="1"/>
        <v>0.5265007329</v>
      </c>
      <c r="I374" s="31">
        <v>2720.0</v>
      </c>
    </row>
    <row r="375" ht="14.25" customHeight="1">
      <c r="A375" s="36"/>
      <c r="B375" s="36" t="s">
        <v>413</v>
      </c>
      <c r="C375" s="36" t="s">
        <v>6</v>
      </c>
      <c r="D375" s="37">
        <v>23.0</v>
      </c>
      <c r="E375" s="38">
        <f>'חישוב לפי סניפים'!$D375/$D$1005*$J$2</f>
        <v>0.3372575307</v>
      </c>
      <c r="F375" s="37">
        <v>191.0</v>
      </c>
      <c r="G375" s="37">
        <f>'חישוב לפי סניפים'!$F375/$F$1005*$J$2</f>
        <v>0.8807409554</v>
      </c>
      <c r="H375" s="39">
        <f t="shared" si="1"/>
        <v>0.6089992431</v>
      </c>
      <c r="I375" s="37">
        <v>2100.0</v>
      </c>
    </row>
    <row r="376" ht="14.25" customHeight="1">
      <c r="A376" s="32"/>
      <c r="B376" s="32" t="s">
        <v>414</v>
      </c>
      <c r="C376" s="32" t="s">
        <v>8</v>
      </c>
      <c r="D376" s="31">
        <v>27.0</v>
      </c>
      <c r="E376" s="33">
        <f>'חישוב לפי סניפים'!$D377/$D$1005*$J$2</f>
        <v>0.1173069672</v>
      </c>
      <c r="F376" s="31">
        <v>68.0</v>
      </c>
      <c r="G376" s="31">
        <f>'חישוב לפי סניפים'!$F377/$F$1005*$J$2</f>
        <v>0.2213380412</v>
      </c>
      <c r="H376" s="34">
        <f t="shared" si="1"/>
        <v>0.1693225042</v>
      </c>
      <c r="I376" s="31">
        <v>462.0</v>
      </c>
    </row>
    <row r="377" ht="14.25" customHeight="1">
      <c r="A377" s="36"/>
      <c r="B377" s="36" t="s">
        <v>415</v>
      </c>
      <c r="C377" s="36" t="s">
        <v>8</v>
      </c>
      <c r="D377" s="37">
        <v>8.0</v>
      </c>
      <c r="E377" s="38">
        <f>'חישוב לפי סניפים'!$D376/$D$1005*$J$2</f>
        <v>0.3959110143</v>
      </c>
      <c r="F377" s="37">
        <v>48.0</v>
      </c>
      <c r="G377" s="37">
        <f>'חישוב לפי סניפים'!$F376/$F$1005*$J$2</f>
        <v>0.313562225</v>
      </c>
      <c r="H377" s="39">
        <f t="shared" si="1"/>
        <v>0.3547366196</v>
      </c>
      <c r="I377" s="37">
        <v>1181.0</v>
      </c>
    </row>
    <row r="378" ht="14.25" customHeight="1">
      <c r="A378" s="32"/>
      <c r="B378" s="32" t="s">
        <v>416</v>
      </c>
      <c r="C378" s="32" t="s">
        <v>12</v>
      </c>
      <c r="D378" s="31">
        <v>6.0</v>
      </c>
      <c r="E378" s="33">
        <f>'חישוב לפי סניפים'!$D378/$D$1005*$J$2</f>
        <v>0.0879802254</v>
      </c>
      <c r="F378" s="31">
        <v>44.0</v>
      </c>
      <c r="G378" s="31">
        <f>'חישוב לפי סניפים'!$F378/$F$1005*$J$2</f>
        <v>0.2028932044</v>
      </c>
      <c r="H378" s="34">
        <f t="shared" si="1"/>
        <v>0.1454367149</v>
      </c>
      <c r="I378" s="31">
        <v>1177.0</v>
      </c>
    </row>
    <row r="379" ht="14.25" customHeight="1">
      <c r="A379" s="36"/>
      <c r="B379" s="36" t="s">
        <v>417</v>
      </c>
      <c r="C379" s="36" t="s">
        <v>2</v>
      </c>
      <c r="D379" s="37">
        <v>94.0</v>
      </c>
      <c r="E379" s="38">
        <f>'חישוב לפי סניפים'!$D379/$D$1005*$J$2</f>
        <v>1.378356865</v>
      </c>
      <c r="F379" s="37">
        <v>39.0</v>
      </c>
      <c r="G379" s="37">
        <f>'חישוב לפי סניפים'!$F379/$F$1005*$J$2</f>
        <v>0.1798371584</v>
      </c>
      <c r="H379" s="39">
        <f t="shared" si="1"/>
        <v>0.7790970115</v>
      </c>
      <c r="I379" s="37">
        <v>8900.0</v>
      </c>
    </row>
    <row r="380" ht="14.25" customHeight="1">
      <c r="A380" s="32"/>
      <c r="B380" s="32" t="s">
        <v>418</v>
      </c>
      <c r="C380" s="32" t="s">
        <v>2</v>
      </c>
      <c r="D380" s="31">
        <v>1.0</v>
      </c>
      <c r="E380" s="33">
        <f>'חישוב לפי סניפים'!$D380/$D$1005*$J$2</f>
        <v>0.0146633709</v>
      </c>
      <c r="F380" s="31">
        <v>2.0</v>
      </c>
      <c r="G380" s="31">
        <f>'חישוב לפי סניפים'!$F380/$F$1005*$J$2</f>
        <v>0.009222418382</v>
      </c>
      <c r="H380" s="34">
        <f t="shared" si="1"/>
        <v>0.01194289464</v>
      </c>
      <c r="I380" s="31">
        <v>547.0</v>
      </c>
    </row>
    <row r="381" ht="14.25" customHeight="1">
      <c r="A381" s="36"/>
      <c r="B381" s="36" t="s">
        <v>419</v>
      </c>
      <c r="C381" s="36" t="s">
        <v>4</v>
      </c>
      <c r="D381" s="37">
        <v>10.0</v>
      </c>
      <c r="E381" s="38">
        <f>'חישוב לפי סניפים'!$D381/$D$1005*$J$2</f>
        <v>0.146633709</v>
      </c>
      <c r="F381" s="37">
        <v>91.0</v>
      </c>
      <c r="G381" s="37">
        <f>'חישוב לפי סניפים'!$F381/$F$1005*$J$2</f>
        <v>0.4196200364</v>
      </c>
      <c r="H381" s="39">
        <f t="shared" si="1"/>
        <v>0.2831268727</v>
      </c>
      <c r="I381" s="37">
        <v>1295.0</v>
      </c>
    </row>
    <row r="382" ht="14.25" customHeight="1">
      <c r="A382" s="32"/>
      <c r="B382" s="32" t="s">
        <v>420</v>
      </c>
      <c r="C382" s="32" t="s">
        <v>8</v>
      </c>
      <c r="D382" s="31">
        <v>5.0</v>
      </c>
      <c r="E382" s="33">
        <f>'חישוב לפי סניפים'!$D382/$D$1005*$J$2</f>
        <v>0.0733168545</v>
      </c>
      <c r="F382" s="31">
        <v>16.0</v>
      </c>
      <c r="G382" s="31">
        <f>'חישוב לפי סניפים'!$F382/$F$1005*$J$2</f>
        <v>0.07377934705</v>
      </c>
      <c r="H382" s="34">
        <f t="shared" si="1"/>
        <v>0.07354810078</v>
      </c>
      <c r="I382" s="31">
        <v>1232.0</v>
      </c>
    </row>
    <row r="383" ht="14.25" customHeight="1">
      <c r="A383" s="36"/>
      <c r="B383" s="36" t="s">
        <v>421</v>
      </c>
      <c r="C383" s="36" t="s">
        <v>11</v>
      </c>
      <c r="D383" s="37">
        <v>5.0</v>
      </c>
      <c r="E383" s="38">
        <f>'חישוב לפי סניפים'!$D383/$D$1005*$J$2</f>
        <v>0.0733168545</v>
      </c>
      <c r="F383" s="37">
        <v>29.0</v>
      </c>
      <c r="G383" s="37">
        <f>'חישוב לפי סניפים'!$F383/$F$1005*$J$2</f>
        <v>0.1337250665</v>
      </c>
      <c r="H383" s="39">
        <f t="shared" si="1"/>
        <v>0.1035209605</v>
      </c>
      <c r="I383" s="37">
        <v>46.0</v>
      </c>
    </row>
    <row r="384" ht="14.25" customHeight="1">
      <c r="A384" s="32"/>
      <c r="B384" s="32" t="s">
        <v>422</v>
      </c>
      <c r="C384" s="32" t="s">
        <v>9</v>
      </c>
      <c r="D384" s="31">
        <v>195.0</v>
      </c>
      <c r="E384" s="33">
        <f>'חישוב לפי סניפים'!$D384/$D$1005*$J$2</f>
        <v>2.859357325</v>
      </c>
      <c r="F384" s="31">
        <v>650.0</v>
      </c>
      <c r="G384" s="31">
        <f>'חישוב לפי סניפים'!$F384/$F$1005*$J$2</f>
        <v>2.997285974</v>
      </c>
      <c r="H384" s="34">
        <f t="shared" si="1"/>
        <v>2.92832165</v>
      </c>
      <c r="I384" s="31">
        <v>2660.0</v>
      </c>
    </row>
    <row r="385" ht="14.25" customHeight="1">
      <c r="A385" s="36"/>
      <c r="B385" s="36" t="s">
        <v>423</v>
      </c>
      <c r="C385" s="36" t="s">
        <v>12</v>
      </c>
      <c r="D385" s="37">
        <v>71.0</v>
      </c>
      <c r="E385" s="38">
        <f>'חישוב לפי סניפים'!$D385/$D$1005*$J$2</f>
        <v>1.041099334</v>
      </c>
      <c r="F385" s="37">
        <v>246.0</v>
      </c>
      <c r="G385" s="37">
        <f>'חישוב לפי סניפים'!$F385/$F$1005*$J$2</f>
        <v>1.134357461</v>
      </c>
      <c r="H385" s="39">
        <f t="shared" si="1"/>
        <v>1.087728397</v>
      </c>
      <c r="I385" s="37">
        <v>96.0</v>
      </c>
    </row>
    <row r="386" ht="14.25" customHeight="1">
      <c r="A386" s="32"/>
      <c r="B386" s="32" t="s">
        <v>424</v>
      </c>
      <c r="C386" s="32" t="s">
        <v>8</v>
      </c>
      <c r="D386" s="31">
        <v>6.0</v>
      </c>
      <c r="E386" s="33">
        <f>'חישוב לפי סניפים'!$D386/$D$1005*$J$2</f>
        <v>0.0879802254</v>
      </c>
      <c r="F386" s="31">
        <v>8.0</v>
      </c>
      <c r="G386" s="31">
        <f>'חישוב לפי סניפים'!$F386/$F$1005*$J$2</f>
        <v>0.03688967353</v>
      </c>
      <c r="H386" s="34">
        <f t="shared" si="1"/>
        <v>0.06243494946</v>
      </c>
      <c r="I386" s="31">
        <v>798.0</v>
      </c>
    </row>
    <row r="387" ht="14.25" customHeight="1">
      <c r="A387" s="36"/>
      <c r="B387" s="36" t="s">
        <v>425</v>
      </c>
      <c r="C387" s="36" t="s">
        <v>12</v>
      </c>
      <c r="D387" s="37">
        <v>5.0</v>
      </c>
      <c r="E387" s="38">
        <f>'חישוב לפי סניפים'!$D387/$D$1005*$J$2</f>
        <v>0.0733168545</v>
      </c>
      <c r="F387" s="37">
        <v>41.0</v>
      </c>
      <c r="G387" s="37">
        <f>'חישוב לפי סניפים'!$F387/$F$1005*$J$2</f>
        <v>0.1890595768</v>
      </c>
      <c r="H387" s="39">
        <f t="shared" si="1"/>
        <v>0.1311882157</v>
      </c>
      <c r="I387" s="37">
        <v>758.0</v>
      </c>
    </row>
    <row r="388" ht="14.25" customHeight="1">
      <c r="A388" s="32"/>
      <c r="B388" s="32" t="s">
        <v>426</v>
      </c>
      <c r="C388" s="32" t="s">
        <v>12</v>
      </c>
      <c r="D388" s="31">
        <v>14.0</v>
      </c>
      <c r="E388" s="33">
        <f>'חישוב לפי סניפים'!$D388/$D$1005*$J$2</f>
        <v>0.2052871926</v>
      </c>
      <c r="F388" s="31">
        <v>61.0</v>
      </c>
      <c r="G388" s="31">
        <f>'חישוב לפי סניפים'!$F388/$F$1005*$J$2</f>
        <v>0.2812837606</v>
      </c>
      <c r="H388" s="34">
        <f t="shared" si="1"/>
        <v>0.2432854766</v>
      </c>
      <c r="I388" s="31">
        <v>358.0</v>
      </c>
    </row>
    <row r="389" ht="14.25" customHeight="1">
      <c r="A389" s="36"/>
      <c r="B389" s="36" t="s">
        <v>427</v>
      </c>
      <c r="C389" s="36" t="s">
        <v>8</v>
      </c>
      <c r="D389" s="37">
        <v>3.0</v>
      </c>
      <c r="E389" s="38">
        <f>'חישוב לפי סניפים'!$D389/$D$1005*$J$2</f>
        <v>0.0439901127</v>
      </c>
      <c r="F389" s="37">
        <v>16.0</v>
      </c>
      <c r="G389" s="37">
        <f>'חישוב לפי סניפים'!$F389/$F$1005*$J$2</f>
        <v>0.07377934705</v>
      </c>
      <c r="H389" s="39">
        <f t="shared" si="1"/>
        <v>0.05888472988</v>
      </c>
      <c r="I389" s="37">
        <v>775.0</v>
      </c>
    </row>
    <row r="390" ht="14.25" customHeight="1">
      <c r="A390" s="32"/>
      <c r="B390" s="32" t="s">
        <v>428</v>
      </c>
      <c r="C390" s="32" t="s">
        <v>3</v>
      </c>
      <c r="D390" s="31">
        <v>150.0</v>
      </c>
      <c r="E390" s="33">
        <f>'חישוב לפי סניפים'!$D390/$D$1005*$J$2</f>
        <v>2.199505635</v>
      </c>
      <c r="F390" s="31">
        <v>626.0</v>
      </c>
      <c r="G390" s="31">
        <f>'חישוב לפי סניפים'!$F390/$F$1005*$J$2</f>
        <v>2.886616953</v>
      </c>
      <c r="H390" s="34">
        <f t="shared" si="1"/>
        <v>2.543061294</v>
      </c>
      <c r="I390" s="31">
        <v>9400.0</v>
      </c>
    </row>
    <row r="391" ht="14.25" customHeight="1">
      <c r="A391" s="36"/>
      <c r="B391" s="36" t="s">
        <v>429</v>
      </c>
      <c r="C391" s="36" t="s">
        <v>12</v>
      </c>
      <c r="D391" s="37">
        <v>8.0</v>
      </c>
      <c r="E391" s="38">
        <f>'חישוב לפי סניפים'!$D391/$D$1005*$J$2</f>
        <v>0.1173069672</v>
      </c>
      <c r="F391" s="37">
        <v>29.0</v>
      </c>
      <c r="G391" s="37">
        <f>'חישוב לפי סניפים'!$F391/$F$1005*$J$2</f>
        <v>0.1337250665</v>
      </c>
      <c r="H391" s="39">
        <f t="shared" si="1"/>
        <v>0.1255160169</v>
      </c>
      <c r="I391" s="37">
        <v>1158.0</v>
      </c>
    </row>
    <row r="392" ht="14.25" customHeight="1">
      <c r="A392" s="32"/>
      <c r="B392" s="32" t="s">
        <v>430</v>
      </c>
      <c r="C392" s="32" t="s">
        <v>8</v>
      </c>
      <c r="D392" s="31">
        <v>9.0</v>
      </c>
      <c r="E392" s="33">
        <f>'חישוב לפי סניפים'!$D392/$D$1005*$J$2</f>
        <v>0.1319703381</v>
      </c>
      <c r="F392" s="31">
        <v>20.0</v>
      </c>
      <c r="G392" s="31">
        <f>'חישוב לפי סניפים'!$F392/$F$1005*$J$2</f>
        <v>0.09222418382</v>
      </c>
      <c r="H392" s="34">
        <f t="shared" si="1"/>
        <v>0.112097261</v>
      </c>
      <c r="I392" s="31">
        <v>2009.0</v>
      </c>
    </row>
    <row r="393" ht="14.25" customHeight="1">
      <c r="A393" s="36"/>
      <c r="B393" s="36" t="s">
        <v>431</v>
      </c>
      <c r="C393" s="36" t="s">
        <v>8</v>
      </c>
      <c r="D393" s="37">
        <v>49.0</v>
      </c>
      <c r="E393" s="38">
        <f>'חישוב לפי סניפים'!$D393/$D$1005*$J$2</f>
        <v>0.7185051741</v>
      </c>
      <c r="F393" s="37">
        <v>110.0</v>
      </c>
      <c r="G393" s="37">
        <f>'חישוב לפי סניפים'!$F393/$F$1005*$J$2</f>
        <v>0.507233011</v>
      </c>
      <c r="H393" s="39">
        <f t="shared" si="1"/>
        <v>0.6128690925</v>
      </c>
      <c r="I393" s="37">
        <v>1226.0</v>
      </c>
    </row>
    <row r="394" ht="14.25" customHeight="1">
      <c r="A394" s="32"/>
      <c r="B394" s="32" t="s">
        <v>432</v>
      </c>
      <c r="C394" s="32" t="s">
        <v>12</v>
      </c>
      <c r="D394" s="31">
        <v>21.0</v>
      </c>
      <c r="E394" s="33">
        <f>'חישוב לפי סניפים'!$D394/$D$1005*$J$2</f>
        <v>0.3079307889</v>
      </c>
      <c r="F394" s="31">
        <v>85.0</v>
      </c>
      <c r="G394" s="31">
        <f>'חישוב לפי סניפים'!$F394/$F$1005*$J$2</f>
        <v>0.3919527812</v>
      </c>
      <c r="H394" s="34">
        <f t="shared" si="1"/>
        <v>0.3499417851</v>
      </c>
      <c r="I394" s="31">
        <v>1112.0</v>
      </c>
    </row>
    <row r="395" ht="14.25" customHeight="1">
      <c r="A395" s="36"/>
      <c r="B395" s="36" t="s">
        <v>433</v>
      </c>
      <c r="C395" s="36" t="s">
        <v>12</v>
      </c>
      <c r="D395" s="37">
        <v>39.0</v>
      </c>
      <c r="E395" s="38">
        <f>'חישוב לפי סניפים'!$D395/$D$1005*$J$2</f>
        <v>0.5718714651</v>
      </c>
      <c r="F395" s="37">
        <v>99.0</v>
      </c>
      <c r="G395" s="37">
        <f>'חישוב לפי סניפים'!$F395/$F$1005*$J$2</f>
        <v>0.4565097099</v>
      </c>
      <c r="H395" s="39">
        <f t="shared" si="1"/>
        <v>0.5141905875</v>
      </c>
      <c r="I395" s="37">
        <v>452.0</v>
      </c>
    </row>
    <row r="396" ht="14.25" customHeight="1">
      <c r="A396" s="32"/>
      <c r="B396" s="32" t="s">
        <v>434</v>
      </c>
      <c r="C396" s="32" t="s">
        <v>12</v>
      </c>
      <c r="D396" s="31">
        <v>5.0</v>
      </c>
      <c r="E396" s="33">
        <f>'חישוב לפי סניפים'!$D396/$D$1005*$J$2</f>
        <v>0.0733168545</v>
      </c>
      <c r="F396" s="31">
        <v>53.0</v>
      </c>
      <c r="G396" s="31">
        <f>'חישוב לפי סניפים'!$F396/$F$1005*$J$2</f>
        <v>0.2443940871</v>
      </c>
      <c r="H396" s="34">
        <f t="shared" si="1"/>
        <v>0.1588554708</v>
      </c>
      <c r="I396" s="31">
        <v>409.0</v>
      </c>
    </row>
    <row r="397" ht="14.25" customHeight="1">
      <c r="A397" s="36"/>
      <c r="B397" s="36" t="s">
        <v>435</v>
      </c>
      <c r="C397" s="36" t="s">
        <v>12</v>
      </c>
      <c r="D397" s="37">
        <v>49.0</v>
      </c>
      <c r="E397" s="38">
        <f>'חישוב לפי סניפים'!$D397/$D$1005*$J$2</f>
        <v>0.7185051741</v>
      </c>
      <c r="F397" s="37">
        <v>146.0</v>
      </c>
      <c r="G397" s="37">
        <f>'חישוב לפי סניפים'!$F397/$F$1005*$J$2</f>
        <v>0.6732365419</v>
      </c>
      <c r="H397" s="39">
        <f t="shared" si="1"/>
        <v>0.695870858</v>
      </c>
      <c r="I397" s="37">
        <v>866.0</v>
      </c>
    </row>
    <row r="398" ht="14.25" customHeight="1">
      <c r="A398" s="32"/>
      <c r="B398" s="32" t="s">
        <v>436</v>
      </c>
      <c r="C398" s="32" t="s">
        <v>8</v>
      </c>
      <c r="D398" s="31">
        <v>2.0</v>
      </c>
      <c r="E398" s="33">
        <f>'חישוב לפי סניפים'!$D398/$D$1005*$J$2</f>
        <v>0.0293267418</v>
      </c>
      <c r="F398" s="31">
        <v>1.0</v>
      </c>
      <c r="G398" s="31">
        <f>'חישוב לפי סניפים'!$F398/$F$1005*$J$2</f>
        <v>0.004611209191</v>
      </c>
      <c r="H398" s="34">
        <f t="shared" si="1"/>
        <v>0.01696897549</v>
      </c>
      <c r="I398" s="31">
        <v>811.0</v>
      </c>
    </row>
    <row r="399" ht="14.25" customHeight="1">
      <c r="A399" s="36"/>
      <c r="B399" s="36" t="s">
        <v>437</v>
      </c>
      <c r="C399" s="36" t="s">
        <v>8</v>
      </c>
      <c r="D399" s="37">
        <v>7.0</v>
      </c>
      <c r="E399" s="38">
        <f>'חישוב לפי סניפים'!$D399/$D$1005*$J$2</f>
        <v>0.1026435963</v>
      </c>
      <c r="F399" s="37">
        <v>30.0</v>
      </c>
      <c r="G399" s="37">
        <f>'חישוב לפי סניפים'!$F399/$F$1005*$J$2</f>
        <v>0.1383362757</v>
      </c>
      <c r="H399" s="39">
        <f t="shared" si="1"/>
        <v>0.120489936</v>
      </c>
      <c r="I399" s="37">
        <v>753.0</v>
      </c>
    </row>
    <row r="400" ht="14.25" customHeight="1">
      <c r="A400" s="32"/>
      <c r="B400" s="32" t="s">
        <v>438</v>
      </c>
      <c r="C400" s="32" t="s">
        <v>11</v>
      </c>
      <c r="D400" s="31">
        <v>20.0</v>
      </c>
      <c r="E400" s="33">
        <f>'חישוב לפי סניפים'!$D400/$D$1005*$J$2</f>
        <v>0.293267418</v>
      </c>
      <c r="F400" s="31">
        <v>63.0</v>
      </c>
      <c r="G400" s="31">
        <f>'חישוב לפי סניפים'!$F400/$F$1005*$J$2</f>
        <v>0.290506179</v>
      </c>
      <c r="H400" s="34">
        <f t="shared" si="1"/>
        <v>0.2918867985</v>
      </c>
      <c r="I400" s="31">
        <v>29.0</v>
      </c>
    </row>
    <row r="401" ht="14.25" customHeight="1">
      <c r="A401" s="36"/>
      <c r="B401" s="36" t="s">
        <v>439</v>
      </c>
      <c r="C401" s="36" t="s">
        <v>12</v>
      </c>
      <c r="D401" s="37">
        <v>13.0</v>
      </c>
      <c r="E401" s="38">
        <f>'חישוב לפי סניפים'!$D401/$D$1005*$J$2</f>
        <v>0.1906238217</v>
      </c>
      <c r="F401" s="37">
        <v>38.0</v>
      </c>
      <c r="G401" s="37">
        <f>'חישוב לפי סניפים'!$F401/$F$1005*$J$2</f>
        <v>0.1752259493</v>
      </c>
      <c r="H401" s="39">
        <f t="shared" si="1"/>
        <v>0.1829248855</v>
      </c>
      <c r="I401" s="37">
        <v>575.0</v>
      </c>
    </row>
    <row r="402" ht="14.25" customHeight="1">
      <c r="A402" s="32"/>
      <c r="B402" s="32" t="s">
        <v>440</v>
      </c>
      <c r="C402" s="32" t="s">
        <v>8</v>
      </c>
      <c r="D402" s="31">
        <v>42.0</v>
      </c>
      <c r="E402" s="33">
        <f>'חישוב לפי סניפים'!$D402/$D$1005*$J$2</f>
        <v>0.6158615778</v>
      </c>
      <c r="F402" s="31">
        <v>90.0</v>
      </c>
      <c r="G402" s="31">
        <f>'חישוב לפי סניפים'!$F402/$F$1005*$J$2</f>
        <v>0.4150088272</v>
      </c>
      <c r="H402" s="34">
        <f t="shared" si="1"/>
        <v>0.5154352025</v>
      </c>
      <c r="I402" s="31">
        <v>1138.0</v>
      </c>
    </row>
    <row r="403" ht="14.25" customHeight="1">
      <c r="A403" s="36"/>
      <c r="B403" s="36" t="s">
        <v>441</v>
      </c>
      <c r="C403" s="36" t="s">
        <v>8</v>
      </c>
      <c r="D403" s="37">
        <v>6.0</v>
      </c>
      <c r="E403" s="38">
        <f>'חישוב לפי סניפים'!$D403/$D$1005*$J$2</f>
        <v>0.0879802254</v>
      </c>
      <c r="F403" s="37">
        <v>11.0</v>
      </c>
      <c r="G403" s="37">
        <f>'חישוב לפי סניפים'!$F403/$F$1005*$J$2</f>
        <v>0.0507233011</v>
      </c>
      <c r="H403" s="39">
        <f t="shared" si="1"/>
        <v>0.06935176325</v>
      </c>
      <c r="I403" s="37">
        <v>1044.0</v>
      </c>
    </row>
    <row r="404" ht="14.25" customHeight="1">
      <c r="A404" s="32"/>
      <c r="B404" s="32" t="s">
        <v>442</v>
      </c>
      <c r="C404" s="32" t="s">
        <v>8</v>
      </c>
      <c r="D404" s="31">
        <v>2.0</v>
      </c>
      <c r="E404" s="33">
        <f>'חישוב לפי סניפים'!$D404/$D$1005*$J$2</f>
        <v>0.0293267418</v>
      </c>
      <c r="F404" s="31">
        <v>4.0</v>
      </c>
      <c r="G404" s="31">
        <f>'חישוב לפי סניפים'!$F404/$F$1005*$J$2</f>
        <v>0.01844483676</v>
      </c>
      <c r="H404" s="34">
        <f t="shared" si="1"/>
        <v>0.02388578928</v>
      </c>
      <c r="I404" s="31">
        <v>795.0</v>
      </c>
    </row>
    <row r="405" ht="14.25" customHeight="1">
      <c r="A405" s="36"/>
      <c r="B405" s="36" t="s">
        <v>443</v>
      </c>
      <c r="C405" s="36" t="s">
        <v>2</v>
      </c>
      <c r="D405" s="37">
        <v>101.0</v>
      </c>
      <c r="E405" s="38">
        <f>'חישוב לפי סניפים'!$D405/$D$1005*$J$2</f>
        <v>1.481000461</v>
      </c>
      <c r="F405" s="37">
        <v>94.0</v>
      </c>
      <c r="G405" s="37">
        <f>'חישוב לפי סניפים'!$F405/$F$1005*$J$2</f>
        <v>0.4334536639</v>
      </c>
      <c r="H405" s="39">
        <f t="shared" si="1"/>
        <v>0.9572270624</v>
      </c>
      <c r="I405" s="37">
        <v>499.0</v>
      </c>
    </row>
    <row r="406" ht="14.25" customHeight="1">
      <c r="A406" s="32"/>
      <c r="B406" s="32" t="s">
        <v>444</v>
      </c>
      <c r="C406" s="32" t="s">
        <v>12</v>
      </c>
      <c r="D406" s="31">
        <v>32.0</v>
      </c>
      <c r="E406" s="33">
        <f>'חישוב לפי סניפים'!$D406/$D$1005*$J$2</f>
        <v>0.4692278688</v>
      </c>
      <c r="F406" s="31">
        <v>125.0</v>
      </c>
      <c r="G406" s="31">
        <f>'חישוב לפי סניפים'!$F406/$F$1005*$J$2</f>
        <v>0.5764011488</v>
      </c>
      <c r="H406" s="34">
        <f t="shared" si="1"/>
        <v>0.5228145088</v>
      </c>
      <c r="I406" s="31">
        <v>134.0</v>
      </c>
    </row>
    <row r="407" ht="14.25" customHeight="1">
      <c r="A407" s="36"/>
      <c r="B407" s="36" t="s">
        <v>445</v>
      </c>
      <c r="C407" s="36" t="s">
        <v>12</v>
      </c>
      <c r="D407" s="37">
        <v>10.0</v>
      </c>
      <c r="E407" s="38">
        <f>'חישוב לפי סניפים'!$D407/$D$1005*$J$2</f>
        <v>0.146633709</v>
      </c>
      <c r="F407" s="37">
        <v>66.0</v>
      </c>
      <c r="G407" s="37">
        <f>'חישוב לפי סניפים'!$F407/$F$1005*$J$2</f>
        <v>0.3043398066</v>
      </c>
      <c r="H407" s="39">
        <f t="shared" si="1"/>
        <v>0.2254867578</v>
      </c>
      <c r="I407" s="37">
        <v>453.0</v>
      </c>
    </row>
    <row r="408" ht="14.25" customHeight="1">
      <c r="A408" s="32"/>
      <c r="B408" s="32" t="s">
        <v>446</v>
      </c>
      <c r="C408" s="32" t="s">
        <v>8</v>
      </c>
      <c r="D408" s="31">
        <v>2.0</v>
      </c>
      <c r="E408" s="33">
        <f>'חישוב לפי סניפים'!$D408/$D$1005*$J$2</f>
        <v>0.0293267418</v>
      </c>
      <c r="F408" s="31">
        <v>14.0</v>
      </c>
      <c r="G408" s="31">
        <f>'חישוב לפי סניפים'!$F408/$F$1005*$J$2</f>
        <v>0.06455692867</v>
      </c>
      <c r="H408" s="34">
        <f t="shared" si="1"/>
        <v>0.04694183524</v>
      </c>
      <c r="I408" s="31">
        <v>759.0</v>
      </c>
    </row>
    <row r="409" ht="14.25" customHeight="1">
      <c r="A409" s="36"/>
      <c r="B409" s="36" t="s">
        <v>447</v>
      </c>
      <c r="C409" s="36" t="s">
        <v>12</v>
      </c>
      <c r="D409" s="37">
        <v>16.0</v>
      </c>
      <c r="E409" s="38">
        <f>'חישוב לפי סניפים'!$D409/$D$1005*$J$2</f>
        <v>0.2346139344</v>
      </c>
      <c r="F409" s="37">
        <v>59.0</v>
      </c>
      <c r="G409" s="37">
        <f>'חישוב לפי סניפים'!$F409/$F$1005*$J$2</f>
        <v>0.2720613423</v>
      </c>
      <c r="H409" s="39">
        <f t="shared" si="1"/>
        <v>0.2533376383</v>
      </c>
      <c r="I409" s="37">
        <v>417.0</v>
      </c>
    </row>
    <row r="410" ht="14.25" customHeight="1">
      <c r="A410" s="32"/>
      <c r="B410" s="32" t="s">
        <v>448</v>
      </c>
      <c r="C410" s="32" t="s">
        <v>8</v>
      </c>
      <c r="D410" s="31">
        <v>41.0</v>
      </c>
      <c r="E410" s="33">
        <f>'חישוב לפי סניפים'!$D410/$D$1005*$J$2</f>
        <v>0.6011982069</v>
      </c>
      <c r="F410" s="31">
        <v>91.0</v>
      </c>
      <c r="G410" s="31">
        <f>'חישוב לפי סניפים'!$F410/$F$1005*$J$2</f>
        <v>0.4196200364</v>
      </c>
      <c r="H410" s="34">
        <f t="shared" si="1"/>
        <v>0.5104091216</v>
      </c>
      <c r="I410" s="31">
        <v>241.0</v>
      </c>
    </row>
    <row r="411" ht="14.25" customHeight="1">
      <c r="A411" s="36"/>
      <c r="B411" s="36" t="s">
        <v>449</v>
      </c>
      <c r="C411" s="36" t="s">
        <v>11</v>
      </c>
      <c r="D411" s="37">
        <v>121.0</v>
      </c>
      <c r="E411" s="38">
        <f>'חישוב לפי סניפים'!$D411/$D$1005*$J$2</f>
        <v>1.774267879</v>
      </c>
      <c r="F411" s="37">
        <v>435.0</v>
      </c>
      <c r="G411" s="37">
        <f>'חישוב לפי סניפים'!$F411/$F$1005*$J$2</f>
        <v>2.005875998</v>
      </c>
      <c r="H411" s="39">
        <f t="shared" si="1"/>
        <v>1.890071938</v>
      </c>
      <c r="I411" s="37">
        <v>240.0</v>
      </c>
    </row>
    <row r="412" ht="14.25" customHeight="1">
      <c r="A412" s="32"/>
      <c r="B412" s="32" t="s">
        <v>450</v>
      </c>
      <c r="C412" s="32" t="s">
        <v>12</v>
      </c>
      <c r="D412" s="31">
        <v>15.0</v>
      </c>
      <c r="E412" s="33">
        <f>'חישוב לפי סניפים'!$D412/$D$1005*$J$2</f>
        <v>0.2199505635</v>
      </c>
      <c r="F412" s="31">
        <v>53.0</v>
      </c>
      <c r="G412" s="31">
        <f>'חישוב לפי סניפים'!$F412/$F$1005*$J$2</f>
        <v>0.2443940871</v>
      </c>
      <c r="H412" s="34">
        <f t="shared" si="1"/>
        <v>0.2321723253</v>
      </c>
      <c r="I412" s="31">
        <v>623.0</v>
      </c>
    </row>
    <row r="413" ht="14.25" customHeight="1">
      <c r="A413" s="36"/>
      <c r="B413" s="36" t="s">
        <v>451</v>
      </c>
      <c r="C413" s="36" t="s">
        <v>8</v>
      </c>
      <c r="D413" s="37">
        <v>2.0</v>
      </c>
      <c r="E413" s="38">
        <f>'חישוב לפי סניפים'!$D413/$D$1005*$J$2</f>
        <v>0.0293267418</v>
      </c>
      <c r="F413" s="37">
        <v>1.0</v>
      </c>
      <c r="G413" s="37">
        <f>'חישוב לפי סניפים'!$F413/$F$1005*$J$2</f>
        <v>0.004611209191</v>
      </c>
      <c r="H413" s="39">
        <f t="shared" si="1"/>
        <v>0.01696897549</v>
      </c>
      <c r="I413" s="37">
        <v>2026.0</v>
      </c>
    </row>
    <row r="414" ht="14.25" customHeight="1">
      <c r="A414" s="32"/>
      <c r="B414" s="32" t="s">
        <v>452</v>
      </c>
      <c r="C414" s="32" t="s">
        <v>10</v>
      </c>
      <c r="D414" s="31">
        <v>28.0</v>
      </c>
      <c r="E414" s="33">
        <f>'חישוב לפי סניפים'!$D414/$D$1005*$J$2</f>
        <v>0.4105743852</v>
      </c>
      <c r="F414" s="31">
        <v>62.0</v>
      </c>
      <c r="G414" s="31">
        <f>'חישוב לפי סניפים'!$F414/$F$1005*$J$2</f>
        <v>0.2858949698</v>
      </c>
      <c r="H414" s="34">
        <f t="shared" si="1"/>
        <v>0.3482346775</v>
      </c>
      <c r="I414" s="31">
        <v>831.0</v>
      </c>
    </row>
    <row r="415" ht="14.25" customHeight="1">
      <c r="A415" s="36"/>
      <c r="B415" s="36" t="s">
        <v>453</v>
      </c>
      <c r="C415" s="36" t="s">
        <v>7</v>
      </c>
      <c r="D415" s="37">
        <v>1904.0</v>
      </c>
      <c r="E415" s="38">
        <f>'חישוב לפי סניפים'!$D415/$D$1005*$J$2</f>
        <v>27.91905819</v>
      </c>
      <c r="F415" s="37">
        <v>6576.0</v>
      </c>
      <c r="G415" s="37">
        <f>'חישוב לפי סניפים'!$F415/$F$1005*$J$2</f>
        <v>30.32331164</v>
      </c>
      <c r="H415" s="39">
        <f t="shared" si="1"/>
        <v>29.12118492</v>
      </c>
      <c r="I415" s="37">
        <v>3000.0</v>
      </c>
    </row>
    <row r="416" ht="14.25" customHeight="1">
      <c r="A416" s="32"/>
      <c r="B416" s="32" t="s">
        <v>454</v>
      </c>
      <c r="C416" s="32" t="s">
        <v>8</v>
      </c>
      <c r="D416" s="31">
        <v>5.0</v>
      </c>
      <c r="E416" s="33">
        <f>'חישוב לפי סניפים'!$D416/$D$1005*$J$2</f>
        <v>0.0733168545</v>
      </c>
      <c r="F416" s="31">
        <v>18.0</v>
      </c>
      <c r="G416" s="31">
        <f>'חישוב לפי סניפים'!$F416/$F$1005*$J$2</f>
        <v>0.08300176543</v>
      </c>
      <c r="H416" s="34">
        <f t="shared" si="1"/>
        <v>0.07815930997</v>
      </c>
      <c r="I416" s="31">
        <v>718.0</v>
      </c>
    </row>
    <row r="417" ht="14.25" customHeight="1">
      <c r="A417" s="36"/>
      <c r="B417" s="36" t="s">
        <v>455</v>
      </c>
      <c r="C417" s="36" t="s">
        <v>4</v>
      </c>
      <c r="D417" s="37">
        <v>76.0</v>
      </c>
      <c r="E417" s="38">
        <f>'חישוב לפי סניפים'!$D417/$D$1005*$J$2</f>
        <v>1.114416188</v>
      </c>
      <c r="F417" s="37">
        <v>68.0</v>
      </c>
      <c r="G417" s="37">
        <f>'חישוב לפי סניפים'!$F417/$F$1005*$J$2</f>
        <v>0.313562225</v>
      </c>
      <c r="H417" s="39">
        <f t="shared" si="1"/>
        <v>0.7139892067</v>
      </c>
      <c r="I417" s="37">
        <v>502.0</v>
      </c>
    </row>
    <row r="418" ht="14.25" customHeight="1">
      <c r="A418" s="32"/>
      <c r="B418" s="32" t="s">
        <v>456</v>
      </c>
      <c r="C418" s="32" t="s">
        <v>8</v>
      </c>
      <c r="D418" s="31">
        <v>7.0</v>
      </c>
      <c r="E418" s="33">
        <f>'חישוב לפי סניפים'!$D418/$D$1005*$J$2</f>
        <v>0.1026435963</v>
      </c>
      <c r="F418" s="31">
        <v>23.0</v>
      </c>
      <c r="G418" s="31">
        <f>'חישוב לפי סניפים'!$F418/$F$1005*$J$2</f>
        <v>0.1060578114</v>
      </c>
      <c r="H418" s="34">
        <f t="shared" si="1"/>
        <v>0.1043507038</v>
      </c>
      <c r="I418" s="31">
        <v>183.0</v>
      </c>
    </row>
    <row r="419" ht="14.25" customHeight="1">
      <c r="A419" s="36"/>
      <c r="B419" s="36" t="s">
        <v>457</v>
      </c>
      <c r="C419" s="36" t="s">
        <v>8</v>
      </c>
      <c r="D419" s="37">
        <v>2.0</v>
      </c>
      <c r="E419" s="38">
        <f>'חישוב לפי סניפים'!$D419/$D$1005*$J$2</f>
        <v>0.0293267418</v>
      </c>
      <c r="F419" s="37">
        <v>11.0</v>
      </c>
      <c r="G419" s="37">
        <f>'חישוב לפי סניפים'!$F419/$F$1005*$J$2</f>
        <v>0.0507233011</v>
      </c>
      <c r="H419" s="39">
        <f t="shared" si="1"/>
        <v>0.04002502145</v>
      </c>
      <c r="I419" s="37">
        <v>916.0</v>
      </c>
    </row>
    <row r="420" ht="14.25" customHeight="1">
      <c r="A420" s="32"/>
      <c r="B420" s="32" t="s">
        <v>458</v>
      </c>
      <c r="C420" s="32" t="s">
        <v>8</v>
      </c>
      <c r="D420" s="31">
        <v>5.0</v>
      </c>
      <c r="E420" s="33">
        <f>'חישוב לפי סניפים'!$D420/$D$1005*$J$2</f>
        <v>0.0733168545</v>
      </c>
      <c r="F420" s="31">
        <v>9.0</v>
      </c>
      <c r="G420" s="31">
        <f>'חישוב לפי סניפים'!$F420/$F$1005*$J$2</f>
        <v>0.04150088272</v>
      </c>
      <c r="H420" s="34">
        <f t="shared" si="1"/>
        <v>0.05740886861</v>
      </c>
      <c r="I420" s="31">
        <v>828.0</v>
      </c>
    </row>
    <row r="421" ht="14.25" customHeight="1">
      <c r="A421" s="36"/>
      <c r="B421" s="36" t="s">
        <v>459</v>
      </c>
      <c r="C421" s="36" t="s">
        <v>8</v>
      </c>
      <c r="D421" s="37">
        <v>2.0</v>
      </c>
      <c r="E421" s="38">
        <f>'חישוב לפי סניפים'!$D421/$D$1005*$J$2</f>
        <v>0.0293267418</v>
      </c>
      <c r="F421" s="37">
        <v>8.0</v>
      </c>
      <c r="G421" s="37">
        <f>'חישוב לפי סניפים'!$F421/$F$1005*$J$2</f>
        <v>0.03688967353</v>
      </c>
      <c r="H421" s="39">
        <f t="shared" si="1"/>
        <v>0.03310820766</v>
      </c>
      <c r="I421" s="37">
        <v>1227.0</v>
      </c>
    </row>
    <row r="422" ht="14.25" customHeight="1">
      <c r="A422" s="32"/>
      <c r="B422" s="32" t="s">
        <v>460</v>
      </c>
      <c r="C422" s="32" t="s">
        <v>2</v>
      </c>
      <c r="D422" s="31">
        <v>6.0</v>
      </c>
      <c r="E422" s="33">
        <f>'חישוב לפי סניפים'!$D422/$D$1005*$J$2</f>
        <v>0.0879802254</v>
      </c>
      <c r="F422" s="31">
        <v>3.0</v>
      </c>
      <c r="G422" s="31">
        <f>'חישוב לפי סניפים'!$F422/$F$1005*$J$2</f>
        <v>0.01383362757</v>
      </c>
      <c r="H422" s="34">
        <f t="shared" si="1"/>
        <v>0.05090692648</v>
      </c>
      <c r="I422" s="31">
        <v>504.0</v>
      </c>
    </row>
    <row r="423" ht="14.25" customHeight="1">
      <c r="A423" s="36"/>
      <c r="B423" s="36" t="s">
        <v>461</v>
      </c>
      <c r="C423" s="36" t="s">
        <v>12</v>
      </c>
      <c r="D423" s="37">
        <v>28.0</v>
      </c>
      <c r="E423" s="38">
        <f>'חישוב לפי סניפים'!$D423/$D$1005*$J$2</f>
        <v>0.4105743852</v>
      </c>
      <c r="F423" s="37">
        <v>131.0</v>
      </c>
      <c r="G423" s="37">
        <f>'חישוב לפי סניפים'!$F423/$F$1005*$J$2</f>
        <v>0.604068404</v>
      </c>
      <c r="H423" s="39">
        <f t="shared" si="1"/>
        <v>0.5073213946</v>
      </c>
      <c r="I423" s="37">
        <v>576.0</v>
      </c>
    </row>
    <row r="424" ht="14.25" customHeight="1">
      <c r="A424" s="32"/>
      <c r="B424" s="32" t="s">
        <v>462</v>
      </c>
      <c r="C424" s="32" t="s">
        <v>8</v>
      </c>
      <c r="D424" s="31">
        <v>3.0</v>
      </c>
      <c r="E424" s="33">
        <f>'חישוב לפי סניפים'!$D424/$D$1005*$J$2</f>
        <v>0.0439901127</v>
      </c>
      <c r="F424" s="31">
        <v>0.0</v>
      </c>
      <c r="G424" s="31">
        <f>'חישוב לפי סניפים'!$F424/$F$1005*$J$2</f>
        <v>0</v>
      </c>
      <c r="H424" s="34">
        <f t="shared" si="1"/>
        <v>0.02199505635</v>
      </c>
      <c r="I424" s="31">
        <v>3564.0</v>
      </c>
    </row>
    <row r="425" ht="14.25" customHeight="1">
      <c r="A425" s="36"/>
      <c r="B425" s="36" t="s">
        <v>463</v>
      </c>
      <c r="C425" s="36" t="s">
        <v>13</v>
      </c>
      <c r="D425" s="37">
        <v>154.0</v>
      </c>
      <c r="E425" s="38">
        <f>'חישוב לפי סניפים'!$D425/$D$1005*$J$2</f>
        <v>2.258159119</v>
      </c>
      <c r="F425" s="37">
        <v>484.0</v>
      </c>
      <c r="G425" s="37">
        <f>'חישוב לפי סניפים'!$F425/$F$1005*$J$2</f>
        <v>2.231825248</v>
      </c>
      <c r="H425" s="39">
        <f t="shared" si="1"/>
        <v>2.244992183</v>
      </c>
      <c r="I425" s="37">
        <v>1224.0</v>
      </c>
    </row>
    <row r="426" ht="14.25" customHeight="1">
      <c r="A426" s="32"/>
      <c r="B426" s="32" t="s">
        <v>464</v>
      </c>
      <c r="C426" s="32" t="s">
        <v>8</v>
      </c>
      <c r="D426" s="31">
        <v>11.0</v>
      </c>
      <c r="E426" s="33">
        <f>'חישוב לפי סניפים'!$D426/$D$1005*$J$2</f>
        <v>0.1612970799</v>
      </c>
      <c r="F426" s="31">
        <v>45.0</v>
      </c>
      <c r="G426" s="31">
        <f>'חישוב לפי סניפים'!$F426/$F$1005*$J$2</f>
        <v>0.2075044136</v>
      </c>
      <c r="H426" s="34">
        <f t="shared" si="1"/>
        <v>0.1844007467</v>
      </c>
      <c r="I426" s="31">
        <v>824.0</v>
      </c>
    </row>
    <row r="427" ht="14.25" customHeight="1">
      <c r="A427" s="36"/>
      <c r="B427" s="36" t="s">
        <v>465</v>
      </c>
      <c r="C427" s="36" t="s">
        <v>8</v>
      </c>
      <c r="D427" s="37">
        <v>15.0</v>
      </c>
      <c r="E427" s="38">
        <f>'חישוב לפי סניפים'!$D427/$D$1005*$J$2</f>
        <v>0.2199505635</v>
      </c>
      <c r="F427" s="37">
        <v>31.0</v>
      </c>
      <c r="G427" s="37">
        <f>'חישוב לפי סניפים'!$F427/$F$1005*$J$2</f>
        <v>0.1429474849</v>
      </c>
      <c r="H427" s="39">
        <f t="shared" si="1"/>
        <v>0.1814490242</v>
      </c>
      <c r="I427" s="37">
        <v>1252.0</v>
      </c>
    </row>
    <row r="428" ht="14.25" customHeight="1">
      <c r="A428" s="32"/>
      <c r="B428" s="32" t="s">
        <v>466</v>
      </c>
      <c r="C428" s="32" t="s">
        <v>8</v>
      </c>
      <c r="D428" s="31">
        <v>9.0</v>
      </c>
      <c r="E428" s="33">
        <f>'חישוב לפי סניפים'!$D428/$D$1005*$J$2</f>
        <v>0.1319703381</v>
      </c>
      <c r="F428" s="31">
        <v>24.0</v>
      </c>
      <c r="G428" s="31">
        <f>'חישוב לפי סניפים'!$F428/$F$1005*$J$2</f>
        <v>0.1106690206</v>
      </c>
      <c r="H428" s="34">
        <f t="shared" si="1"/>
        <v>0.1213196793</v>
      </c>
      <c r="I428" s="31">
        <v>1210.0</v>
      </c>
    </row>
    <row r="429" ht="14.25" customHeight="1">
      <c r="A429" s="36"/>
      <c r="B429" s="36" t="s">
        <v>467</v>
      </c>
      <c r="C429" s="36" t="s">
        <v>12</v>
      </c>
      <c r="D429" s="37">
        <v>10.0</v>
      </c>
      <c r="E429" s="38">
        <f>'חישוב לפי סניפים'!$D429/$D$1005*$J$2</f>
        <v>0.146633709</v>
      </c>
      <c r="F429" s="37">
        <v>51.0</v>
      </c>
      <c r="G429" s="37">
        <f>'חישוב לפי סניפים'!$F429/$F$1005*$J$2</f>
        <v>0.2351716687</v>
      </c>
      <c r="H429" s="39">
        <f t="shared" si="1"/>
        <v>0.1909026889</v>
      </c>
      <c r="I429" s="37">
        <v>840.0</v>
      </c>
    </row>
    <row r="430" ht="14.25" customHeight="1">
      <c r="A430" s="32"/>
      <c r="B430" s="32" t="s">
        <v>468</v>
      </c>
      <c r="C430" s="32" t="s">
        <v>12</v>
      </c>
      <c r="D430" s="31">
        <v>1.0</v>
      </c>
      <c r="E430" s="33">
        <f>'חישוב לפי סניפים'!$D430/$D$1005*$J$2</f>
        <v>0.0146633709</v>
      </c>
      <c r="F430" s="31">
        <v>12.0</v>
      </c>
      <c r="G430" s="31">
        <f>'חישוב לפי סניפים'!$F430/$F$1005*$J$2</f>
        <v>0.05533451029</v>
      </c>
      <c r="H430" s="34">
        <f t="shared" si="1"/>
        <v>0.03499894059</v>
      </c>
      <c r="I430" s="31">
        <v>1153.0</v>
      </c>
    </row>
    <row r="431" ht="14.25" customHeight="1">
      <c r="A431" s="36"/>
      <c r="B431" s="36" t="s">
        <v>469</v>
      </c>
      <c r="C431" s="36" t="s">
        <v>8</v>
      </c>
      <c r="D431" s="37">
        <v>15.0</v>
      </c>
      <c r="E431" s="38">
        <f>'חישוב לפי סניפים'!$D431/$D$1005*$J$2</f>
        <v>0.2199505635</v>
      </c>
      <c r="F431" s="37">
        <v>75.0</v>
      </c>
      <c r="G431" s="37">
        <f>'חישוב לפי סניפים'!$F431/$F$1005*$J$2</f>
        <v>0.3458406893</v>
      </c>
      <c r="H431" s="39">
        <f t="shared" si="1"/>
        <v>0.2828956264</v>
      </c>
      <c r="I431" s="37">
        <v>1183.0</v>
      </c>
    </row>
    <row r="432" ht="14.25" customHeight="1">
      <c r="A432" s="32"/>
      <c r="B432" s="32" t="s">
        <v>470</v>
      </c>
      <c r="C432" s="32" t="s">
        <v>8</v>
      </c>
      <c r="D432" s="31">
        <v>1.0</v>
      </c>
      <c r="E432" s="33">
        <f>'חישוב לפי סניפים'!$D432/$D$1005*$J$2</f>
        <v>0.0146633709</v>
      </c>
      <c r="F432" s="31">
        <v>15.0</v>
      </c>
      <c r="G432" s="31">
        <f>'חישוב לפי סניפים'!$F432/$F$1005*$J$2</f>
        <v>0.06916813786</v>
      </c>
      <c r="H432" s="34">
        <f t="shared" si="1"/>
        <v>0.04191575438</v>
      </c>
      <c r="I432" s="31">
        <v>1291.0</v>
      </c>
    </row>
    <row r="433" ht="14.25" customHeight="1">
      <c r="A433" s="36"/>
      <c r="B433" s="36" t="s">
        <v>471</v>
      </c>
      <c r="C433" s="36" t="s">
        <v>8</v>
      </c>
      <c r="D433" s="37">
        <v>17.0</v>
      </c>
      <c r="E433" s="38">
        <f>'חישוב לפי סניפים'!$D433/$D$1005*$J$2</f>
        <v>0.2492773053</v>
      </c>
      <c r="F433" s="37">
        <v>68.0</v>
      </c>
      <c r="G433" s="37">
        <f>'חישוב לפי סניפים'!$F433/$F$1005*$J$2</f>
        <v>0.313562225</v>
      </c>
      <c r="H433" s="39">
        <f t="shared" si="1"/>
        <v>0.2814197651</v>
      </c>
      <c r="I433" s="37">
        <v>1201.0</v>
      </c>
    </row>
    <row r="434" ht="14.25" customHeight="1">
      <c r="A434" s="32"/>
      <c r="B434" s="32" t="s">
        <v>472</v>
      </c>
      <c r="C434" s="32" t="s">
        <v>8</v>
      </c>
      <c r="D434" s="31">
        <v>4.0</v>
      </c>
      <c r="E434" s="33">
        <f>'חישוב לפי סניפים'!$D434/$D$1005*$J$2</f>
        <v>0.0586534836</v>
      </c>
      <c r="F434" s="31">
        <v>24.0</v>
      </c>
      <c r="G434" s="31">
        <f>'חישוב לפי סניפים'!$F434/$F$1005*$J$2</f>
        <v>0.1106690206</v>
      </c>
      <c r="H434" s="34">
        <f t="shared" si="1"/>
        <v>0.08466125209</v>
      </c>
      <c r="I434" s="31">
        <v>4028.0</v>
      </c>
    </row>
    <row r="435" ht="14.25" customHeight="1">
      <c r="A435" s="36"/>
      <c r="B435" s="36" t="s">
        <v>473</v>
      </c>
      <c r="C435" s="36" t="s">
        <v>11</v>
      </c>
      <c r="D435" s="37">
        <v>8.0</v>
      </c>
      <c r="E435" s="38">
        <f>'חישוב לפי סניפים'!$D435/$D$1005*$J$2</f>
        <v>0.1173069672</v>
      </c>
      <c r="F435" s="37">
        <v>20.0</v>
      </c>
      <c r="G435" s="37">
        <f>'חישוב לפי סניפים'!$F435/$F$1005*$J$2</f>
        <v>0.09222418382</v>
      </c>
      <c r="H435" s="39">
        <f t="shared" si="1"/>
        <v>0.1047655755</v>
      </c>
      <c r="I435" s="37">
        <v>63.0</v>
      </c>
    </row>
    <row r="436" ht="14.25" customHeight="1">
      <c r="A436" s="32"/>
      <c r="B436" s="32" t="s">
        <v>474</v>
      </c>
      <c r="C436" s="32" t="s">
        <v>12</v>
      </c>
      <c r="D436" s="31">
        <v>20.0</v>
      </c>
      <c r="E436" s="33">
        <f>'חישוב לפי סניפים'!$D436/$D$1005*$J$2</f>
        <v>0.293267418</v>
      </c>
      <c r="F436" s="31">
        <v>80.0</v>
      </c>
      <c r="G436" s="31">
        <f>'חישוב לפי סניפים'!$F436/$F$1005*$J$2</f>
        <v>0.3688967353</v>
      </c>
      <c r="H436" s="34">
        <f t="shared" si="1"/>
        <v>0.3310820766</v>
      </c>
      <c r="I436" s="31">
        <v>57.0</v>
      </c>
    </row>
    <row r="437" ht="14.25" customHeight="1">
      <c r="A437" s="36"/>
      <c r="B437" s="36" t="s">
        <v>475</v>
      </c>
      <c r="C437" s="36" t="s">
        <v>2</v>
      </c>
      <c r="D437" s="37">
        <v>52.0</v>
      </c>
      <c r="E437" s="38">
        <f>'חישוב לפי סניפים'!$D437/$D$1005*$J$2</f>
        <v>0.7624952868</v>
      </c>
      <c r="F437" s="37">
        <v>9.0</v>
      </c>
      <c r="G437" s="37">
        <f>'חישוב לפי סניפים'!$F437/$F$1005*$J$2</f>
        <v>0.04150088272</v>
      </c>
      <c r="H437" s="39">
        <f t="shared" si="1"/>
        <v>0.4019980847</v>
      </c>
      <c r="I437" s="37">
        <v>1059.0</v>
      </c>
    </row>
    <row r="438" ht="14.25" customHeight="1">
      <c r="A438" s="32"/>
      <c r="B438" s="32" t="s">
        <v>476</v>
      </c>
      <c r="C438" s="32" t="s">
        <v>8</v>
      </c>
      <c r="D438" s="31">
        <v>3.0</v>
      </c>
      <c r="E438" s="33">
        <f>'חישוב לפי סניפים'!$D438/$D$1005*$J$2</f>
        <v>0.0439901127</v>
      </c>
      <c r="F438" s="31">
        <v>6.0</v>
      </c>
      <c r="G438" s="31">
        <f>'חישוב לפי סניפים'!$F438/$F$1005*$J$2</f>
        <v>0.02766725514</v>
      </c>
      <c r="H438" s="34">
        <f t="shared" si="1"/>
        <v>0.03582868392</v>
      </c>
      <c r="I438" s="31">
        <v>859.0</v>
      </c>
    </row>
    <row r="439" ht="14.25" customHeight="1">
      <c r="A439" s="36"/>
      <c r="B439" s="36" t="s">
        <v>477</v>
      </c>
      <c r="C439" s="36" t="s">
        <v>4</v>
      </c>
      <c r="D439" s="37">
        <v>101.0</v>
      </c>
      <c r="E439" s="38">
        <f>'חישוב לפי סניפים'!$D439/$D$1005*$J$2</f>
        <v>1.481000461</v>
      </c>
      <c r="F439" s="37">
        <v>91.0</v>
      </c>
      <c r="G439" s="37">
        <f>'חישוב לפי סניפים'!$F439/$F$1005*$J$2</f>
        <v>0.4196200364</v>
      </c>
      <c r="H439" s="39">
        <f t="shared" si="1"/>
        <v>0.9503102486</v>
      </c>
      <c r="I439" s="37">
        <v>1296.0</v>
      </c>
    </row>
    <row r="440" ht="14.25" customHeight="1">
      <c r="A440" s="32"/>
      <c r="B440" s="32" t="s">
        <v>478</v>
      </c>
      <c r="C440" s="32" t="s">
        <v>2</v>
      </c>
      <c r="D440" s="31">
        <v>59.0</v>
      </c>
      <c r="E440" s="33">
        <f>'חישוב לפי סניפים'!$D440/$D$1005*$J$2</f>
        <v>0.8651388831</v>
      </c>
      <c r="F440" s="31">
        <v>8.0</v>
      </c>
      <c r="G440" s="31">
        <f>'חישוב לפי סניפים'!$F440/$F$1005*$J$2</f>
        <v>0.03688967353</v>
      </c>
      <c r="H440" s="34">
        <f t="shared" si="1"/>
        <v>0.4510142783</v>
      </c>
      <c r="I440" s="31">
        <v>978.0</v>
      </c>
    </row>
    <row r="441" ht="14.25" customHeight="1">
      <c r="A441" s="36"/>
      <c r="B441" s="36" t="s">
        <v>479</v>
      </c>
      <c r="C441" s="36" t="s">
        <v>8</v>
      </c>
      <c r="D441" s="37">
        <v>7.0</v>
      </c>
      <c r="E441" s="38">
        <f>'חישוב לפי סניפים'!$D441/$D$1005*$J$2</f>
        <v>0.1026435963</v>
      </c>
      <c r="F441" s="37">
        <v>27.0</v>
      </c>
      <c r="G441" s="37">
        <f>'חישוב לפי סניפים'!$F441/$F$1005*$J$2</f>
        <v>0.1245026482</v>
      </c>
      <c r="H441" s="39">
        <f t="shared" si="1"/>
        <v>0.1135731222</v>
      </c>
      <c r="I441" s="37">
        <v>857.0</v>
      </c>
    </row>
    <row r="442" ht="14.25" customHeight="1">
      <c r="A442" s="32"/>
      <c r="B442" s="32" t="s">
        <v>480</v>
      </c>
      <c r="C442" s="32" t="s">
        <v>7</v>
      </c>
      <c r="D442" s="31">
        <v>8.0</v>
      </c>
      <c r="E442" s="33">
        <f>'חישוב לפי סניפים'!$D442/$D$1005*$J$2</f>
        <v>0.1173069672</v>
      </c>
      <c r="F442" s="31">
        <v>50.0</v>
      </c>
      <c r="G442" s="31">
        <f>'חישוב לפי סניפים'!$F442/$F$1005*$J$2</f>
        <v>0.2305604595</v>
      </c>
      <c r="H442" s="34">
        <f t="shared" si="1"/>
        <v>0.1739337134</v>
      </c>
      <c r="I442" s="31">
        <v>3638.0</v>
      </c>
    </row>
    <row r="443" ht="14.25" customHeight="1">
      <c r="A443" s="36"/>
      <c r="B443" s="36" t="s">
        <v>481</v>
      </c>
      <c r="C443" s="36" t="s">
        <v>8</v>
      </c>
      <c r="D443" s="37">
        <v>11.0</v>
      </c>
      <c r="E443" s="38">
        <f>'חישוב לפי סניפים'!$D443/$D$1005*$J$2</f>
        <v>0.1612970799</v>
      </c>
      <c r="F443" s="37">
        <v>44.0</v>
      </c>
      <c r="G443" s="37">
        <f>'חישוב לפי סניפים'!$F443/$F$1005*$J$2</f>
        <v>0.2028932044</v>
      </c>
      <c r="H443" s="39">
        <f t="shared" si="1"/>
        <v>0.1820951421</v>
      </c>
      <c r="I443" s="37">
        <v>364.0</v>
      </c>
    </row>
    <row r="444" ht="14.25" customHeight="1">
      <c r="A444" s="32"/>
      <c r="B444" s="32" t="s">
        <v>482</v>
      </c>
      <c r="C444" s="32" t="s">
        <v>8</v>
      </c>
      <c r="D444" s="31">
        <v>5.0</v>
      </c>
      <c r="E444" s="33">
        <f>'חישוב לפי סניפים'!$D444/$D$1005*$J$2</f>
        <v>0.0733168545</v>
      </c>
      <c r="F444" s="31">
        <v>4.0</v>
      </c>
      <c r="G444" s="31">
        <f>'חישוב לפי סניפים'!$F444/$F$1005*$J$2</f>
        <v>0.01844483676</v>
      </c>
      <c r="H444" s="34">
        <f t="shared" si="1"/>
        <v>0.04588084563</v>
      </c>
      <c r="I444" s="31">
        <v>690.0</v>
      </c>
    </row>
    <row r="445" ht="14.25" customHeight="1">
      <c r="A445" s="36"/>
      <c r="B445" s="36" t="s">
        <v>483</v>
      </c>
      <c r="C445" s="36" t="s">
        <v>8</v>
      </c>
      <c r="D445" s="37">
        <v>3.0</v>
      </c>
      <c r="E445" s="38">
        <f>'חישוב לפי סניפים'!$D445/$D$1005*$J$2</f>
        <v>0.0439901127</v>
      </c>
      <c r="F445" s="37">
        <v>21.0</v>
      </c>
      <c r="G445" s="37">
        <f>'חישוב לפי סניפים'!$F445/$F$1005*$J$2</f>
        <v>0.09683539301</v>
      </c>
      <c r="H445" s="39">
        <f t="shared" si="1"/>
        <v>0.07041275285</v>
      </c>
      <c r="I445" s="37">
        <v>220.0</v>
      </c>
    </row>
    <row r="446" ht="14.25" customHeight="1">
      <c r="A446" s="32"/>
      <c r="B446" s="32" t="s">
        <v>484</v>
      </c>
      <c r="C446" s="32" t="s">
        <v>8</v>
      </c>
      <c r="D446" s="31">
        <v>32.0</v>
      </c>
      <c r="E446" s="33">
        <f>'חישוב לפי סניפים'!$D446/$D$1005*$J$2</f>
        <v>0.4692278688</v>
      </c>
      <c r="F446" s="31">
        <v>80.0</v>
      </c>
      <c r="G446" s="31">
        <f>'חישוב לפי סניפים'!$F446/$F$1005*$J$2</f>
        <v>0.3688967353</v>
      </c>
      <c r="H446" s="34">
        <f t="shared" si="1"/>
        <v>0.419062302</v>
      </c>
      <c r="I446" s="31">
        <v>177.0</v>
      </c>
    </row>
    <row r="447" ht="14.25" customHeight="1">
      <c r="A447" s="36"/>
      <c r="B447" s="36" t="s">
        <v>485</v>
      </c>
      <c r="C447" s="36" t="s">
        <v>12</v>
      </c>
      <c r="D447" s="37">
        <v>17.0</v>
      </c>
      <c r="E447" s="38">
        <f>'חישוב לפי סניפים'!$D447/$D$1005*$J$2</f>
        <v>0.2492773053</v>
      </c>
      <c r="F447" s="37">
        <v>74.0</v>
      </c>
      <c r="G447" s="37">
        <f>'חישוב לפי סניפים'!$F447/$F$1005*$J$2</f>
        <v>0.3412294801</v>
      </c>
      <c r="H447" s="39">
        <f t="shared" si="1"/>
        <v>0.2952533927</v>
      </c>
      <c r="I447" s="37">
        <v>357.0</v>
      </c>
    </row>
    <row r="448" ht="14.25" customHeight="1">
      <c r="A448" s="32"/>
      <c r="B448" s="32" t="s">
        <v>486</v>
      </c>
      <c r="C448" s="32" t="s">
        <v>8</v>
      </c>
      <c r="D448" s="31">
        <v>19.0</v>
      </c>
      <c r="E448" s="33">
        <f>'חישוב לפי סניפים'!$D448/$D$1005*$J$2</f>
        <v>0.2786040471</v>
      </c>
      <c r="F448" s="31">
        <v>42.0</v>
      </c>
      <c r="G448" s="31">
        <f>'חישוב לפי סניפים'!$F448/$F$1005*$J$2</f>
        <v>0.193670786</v>
      </c>
      <c r="H448" s="34">
        <f t="shared" si="1"/>
        <v>0.2361374166</v>
      </c>
      <c r="I448" s="31">
        <v>2010.0</v>
      </c>
    </row>
    <row r="449" ht="14.25" customHeight="1">
      <c r="A449" s="36"/>
      <c r="B449" s="36" t="s">
        <v>487</v>
      </c>
      <c r="C449" s="36" t="s">
        <v>2</v>
      </c>
      <c r="D449" s="37">
        <v>2.0</v>
      </c>
      <c r="E449" s="38">
        <f>'חישוב לפי סניפים'!$D449/$D$1005*$J$2</f>
        <v>0.0293267418</v>
      </c>
      <c r="F449" s="37">
        <v>3.0</v>
      </c>
      <c r="G449" s="37">
        <f>'חישוב לפי סניפים'!$F449/$F$1005*$J$2</f>
        <v>0.01383362757</v>
      </c>
      <c r="H449" s="39">
        <f t="shared" si="1"/>
        <v>0.02158018469</v>
      </c>
      <c r="I449" s="37">
        <v>633.0</v>
      </c>
    </row>
    <row r="450" ht="14.25" customHeight="1">
      <c r="A450" s="32"/>
      <c r="B450" s="32" t="s">
        <v>488</v>
      </c>
      <c r="C450" s="32" t="s">
        <v>8</v>
      </c>
      <c r="D450" s="31">
        <v>13.0</v>
      </c>
      <c r="E450" s="33">
        <f>'חישוב לפי סניפים'!$D450/$D$1005*$J$2</f>
        <v>0.1906238217</v>
      </c>
      <c r="F450" s="31">
        <v>33.0</v>
      </c>
      <c r="G450" s="31">
        <f>'חישוב לפי סניפים'!$F450/$F$1005*$J$2</f>
        <v>0.1521699033</v>
      </c>
      <c r="H450" s="34">
        <f t="shared" si="1"/>
        <v>0.1713968625</v>
      </c>
      <c r="I450" s="31">
        <v>132.0</v>
      </c>
    </row>
    <row r="451" ht="14.25" customHeight="1">
      <c r="A451" s="36"/>
      <c r="B451" s="36" t="s">
        <v>489</v>
      </c>
      <c r="C451" s="36" t="s">
        <v>8</v>
      </c>
      <c r="D451" s="37">
        <v>1.0</v>
      </c>
      <c r="E451" s="38">
        <f>'חישוב לפי סניפים'!$D451/$D$1005*$J$2</f>
        <v>0.0146633709</v>
      </c>
      <c r="F451" s="37">
        <v>1.0</v>
      </c>
      <c r="G451" s="37">
        <f>'חישוב לפי סניפים'!$F451/$F$1005*$J$2</f>
        <v>0.004611209191</v>
      </c>
      <c r="H451" s="39">
        <f t="shared" si="1"/>
        <v>0.009637290045</v>
      </c>
      <c r="I451" s="37">
        <v>106.0</v>
      </c>
    </row>
    <row r="452" ht="14.25" customHeight="1">
      <c r="A452" s="32"/>
      <c r="B452" s="32" t="s">
        <v>490</v>
      </c>
      <c r="C452" s="32" t="s">
        <v>8</v>
      </c>
      <c r="D452" s="31">
        <v>1.0</v>
      </c>
      <c r="E452" s="33">
        <f>'חישוב לפי סניפים'!$D452/$D$1005*$J$2</f>
        <v>0.0146633709</v>
      </c>
      <c r="F452" s="31">
        <v>2.0</v>
      </c>
      <c r="G452" s="31">
        <f>'חישוב לפי סניפים'!$F452/$F$1005*$J$2</f>
        <v>0.009222418382</v>
      </c>
      <c r="H452" s="34">
        <f t="shared" si="1"/>
        <v>0.01194289464</v>
      </c>
      <c r="I452" s="31">
        <v>427.0</v>
      </c>
    </row>
    <row r="453" ht="14.25" customHeight="1">
      <c r="A453" s="36"/>
      <c r="B453" s="36" t="s">
        <v>491</v>
      </c>
      <c r="C453" s="36" t="s">
        <v>12</v>
      </c>
      <c r="D453" s="37">
        <v>13.0</v>
      </c>
      <c r="E453" s="38">
        <f>'חישוב לפי סניפים'!$D453/$D$1005*$J$2</f>
        <v>0.1906238217</v>
      </c>
      <c r="F453" s="37">
        <v>33.0</v>
      </c>
      <c r="G453" s="37">
        <f>'חישוב לפי סניפים'!$F453/$F$1005*$J$2</f>
        <v>0.1521699033</v>
      </c>
      <c r="H453" s="39">
        <f t="shared" si="1"/>
        <v>0.1713968625</v>
      </c>
      <c r="I453" s="37">
        <v>310.0</v>
      </c>
    </row>
    <row r="454" ht="14.25" customHeight="1">
      <c r="A454" s="32"/>
      <c r="B454" s="32" t="s">
        <v>492</v>
      </c>
      <c r="C454" s="32" t="s">
        <v>12</v>
      </c>
      <c r="D454" s="31">
        <v>20.0</v>
      </c>
      <c r="E454" s="33">
        <f>'חישוב לפי סניפים'!$D454/$D$1005*$J$2</f>
        <v>0.293267418</v>
      </c>
      <c r="F454" s="31">
        <v>57.0</v>
      </c>
      <c r="G454" s="31">
        <f>'חישוב לפי סניפים'!$F454/$F$1005*$J$2</f>
        <v>0.2628389239</v>
      </c>
      <c r="H454" s="34">
        <f t="shared" si="1"/>
        <v>0.2780531709</v>
      </c>
      <c r="I454" s="31">
        <v>76.0</v>
      </c>
    </row>
    <row r="455" ht="14.25" customHeight="1">
      <c r="A455" s="36"/>
      <c r="B455" s="36" t="s">
        <v>493</v>
      </c>
      <c r="C455" s="36" t="s">
        <v>12</v>
      </c>
      <c r="D455" s="37">
        <v>6.0</v>
      </c>
      <c r="E455" s="38">
        <f>'חישוב לפי סניפים'!$D455/$D$1005*$J$2</f>
        <v>0.0879802254</v>
      </c>
      <c r="F455" s="37">
        <v>40.0</v>
      </c>
      <c r="G455" s="37">
        <f>'חישוב לפי סניפים'!$F455/$F$1005*$J$2</f>
        <v>0.1844483676</v>
      </c>
      <c r="H455" s="39">
        <f t="shared" si="1"/>
        <v>0.1362142965</v>
      </c>
      <c r="I455" s="37">
        <v>707.0</v>
      </c>
    </row>
    <row r="456" ht="14.25" customHeight="1">
      <c r="A456" s="32"/>
      <c r="B456" s="32" t="s">
        <v>494</v>
      </c>
      <c r="C456" s="32" t="s">
        <v>8</v>
      </c>
      <c r="D456" s="31">
        <v>29.0</v>
      </c>
      <c r="E456" s="33">
        <f>'חישוב לפי סניפים'!$D456/$D$1005*$J$2</f>
        <v>0.4252377561</v>
      </c>
      <c r="F456" s="31">
        <v>92.0</v>
      </c>
      <c r="G456" s="31">
        <f>'חישוב לפי סניפים'!$F456/$F$1005*$J$2</f>
        <v>0.4242312456</v>
      </c>
      <c r="H456" s="34">
        <f t="shared" si="1"/>
        <v>0.4247345008</v>
      </c>
      <c r="I456" s="31">
        <v>3796.0</v>
      </c>
    </row>
    <row r="457" ht="14.25" customHeight="1">
      <c r="A457" s="36"/>
      <c r="B457" s="36" t="s">
        <v>495</v>
      </c>
      <c r="C457" s="36" t="s">
        <v>12</v>
      </c>
      <c r="D457" s="37">
        <v>21.0</v>
      </c>
      <c r="E457" s="38">
        <f>'חישוב לפי סניפים'!$D457/$D$1005*$J$2</f>
        <v>0.3079307889</v>
      </c>
      <c r="F457" s="37">
        <v>81.0</v>
      </c>
      <c r="G457" s="37">
        <f>'חישוב לפי סניפים'!$F457/$F$1005*$J$2</f>
        <v>0.3735079445</v>
      </c>
      <c r="H457" s="39">
        <f t="shared" si="1"/>
        <v>0.3407193667</v>
      </c>
      <c r="I457" s="37">
        <v>192.0</v>
      </c>
    </row>
    <row r="458" ht="14.25" customHeight="1">
      <c r="A458" s="32"/>
      <c r="B458" s="32" t="s">
        <v>496</v>
      </c>
      <c r="C458" s="32" t="s">
        <v>12</v>
      </c>
      <c r="D458" s="31">
        <v>8.0</v>
      </c>
      <c r="E458" s="33">
        <f>'חישוב לפי סניפים'!$D458/$D$1005*$J$2</f>
        <v>0.1173069672</v>
      </c>
      <c r="F458" s="31">
        <v>28.0</v>
      </c>
      <c r="G458" s="31">
        <f>'חישוב לפי סניפים'!$F458/$F$1005*$J$2</f>
        <v>0.1291138573</v>
      </c>
      <c r="H458" s="34">
        <f t="shared" si="1"/>
        <v>0.1232104123</v>
      </c>
      <c r="I458" s="31">
        <v>254.0</v>
      </c>
    </row>
    <row r="459" ht="14.25" customHeight="1">
      <c r="A459" s="36"/>
      <c r="B459" s="36" t="s">
        <v>497</v>
      </c>
      <c r="C459" s="36" t="s">
        <v>8</v>
      </c>
      <c r="D459" s="37">
        <v>10.0</v>
      </c>
      <c r="E459" s="38">
        <f>'חישוב לפי סניפים'!$D459/$D$1005*$J$2</f>
        <v>0.146633709</v>
      </c>
      <c r="F459" s="37">
        <v>32.0</v>
      </c>
      <c r="G459" s="37">
        <f>'חישוב לפי סניפים'!$F459/$F$1005*$J$2</f>
        <v>0.1475586941</v>
      </c>
      <c r="H459" s="39">
        <f t="shared" si="1"/>
        <v>0.1470962016</v>
      </c>
      <c r="I459" s="37">
        <v>582.0</v>
      </c>
    </row>
    <row r="460" ht="14.25" customHeight="1">
      <c r="A460" s="32"/>
      <c r="B460" s="32" t="s">
        <v>498</v>
      </c>
      <c r="C460" s="32" t="s">
        <v>12</v>
      </c>
      <c r="D460" s="31">
        <v>17.0</v>
      </c>
      <c r="E460" s="33">
        <f>'חישוב לפי סניפים'!$D460/$D$1005*$J$2</f>
        <v>0.2492773053</v>
      </c>
      <c r="F460" s="31">
        <v>75.0</v>
      </c>
      <c r="G460" s="31">
        <f>'חישוב לפי סניפים'!$F460/$F$1005*$J$2</f>
        <v>0.3458406893</v>
      </c>
      <c r="H460" s="34">
        <f t="shared" si="1"/>
        <v>0.2975589973</v>
      </c>
      <c r="I460" s="31">
        <v>443.0</v>
      </c>
    </row>
    <row r="461" ht="14.25" customHeight="1">
      <c r="A461" s="36"/>
      <c r="B461" s="36" t="s">
        <v>499</v>
      </c>
      <c r="C461" s="36" t="s">
        <v>8</v>
      </c>
      <c r="D461" s="37">
        <v>30.0</v>
      </c>
      <c r="E461" s="38">
        <f>'חישוב לפי סניפים'!$D461/$D$1005*$J$2</f>
        <v>0.439901127</v>
      </c>
      <c r="F461" s="37">
        <v>121.0</v>
      </c>
      <c r="G461" s="37">
        <f>'חישוב לפי סניפים'!$F461/$F$1005*$J$2</f>
        <v>0.5579563121</v>
      </c>
      <c r="H461" s="39">
        <f t="shared" si="1"/>
        <v>0.4989287195</v>
      </c>
      <c r="I461" s="37">
        <v>187.0</v>
      </c>
    </row>
    <row r="462" ht="14.25" customHeight="1">
      <c r="A462" s="32"/>
      <c r="B462" s="32" t="s">
        <v>500</v>
      </c>
      <c r="C462" s="32" t="s">
        <v>8</v>
      </c>
      <c r="D462" s="31">
        <v>1.0</v>
      </c>
      <c r="E462" s="33">
        <f>'חישוב לפי סניפים'!$D462/$D$1005*$J$2</f>
        <v>0.0146633709</v>
      </c>
      <c r="F462" s="31">
        <v>9.0</v>
      </c>
      <c r="G462" s="31">
        <f>'חישוב לפי סניפים'!$F462/$F$1005*$J$2</f>
        <v>0.04150088272</v>
      </c>
      <c r="H462" s="34">
        <f t="shared" si="1"/>
        <v>0.02808212681</v>
      </c>
      <c r="I462" s="31">
        <v>217.0</v>
      </c>
    </row>
    <row r="463" ht="14.25" customHeight="1">
      <c r="A463" s="36"/>
      <c r="B463" s="36" t="s">
        <v>501</v>
      </c>
      <c r="C463" s="36" t="s">
        <v>8</v>
      </c>
      <c r="D463" s="37">
        <v>13.0</v>
      </c>
      <c r="E463" s="38">
        <f>'חישוב לפי סניפים'!$D463/$D$1005*$J$2</f>
        <v>0.1906238217</v>
      </c>
      <c r="F463" s="37">
        <v>34.0</v>
      </c>
      <c r="G463" s="37">
        <f>'חישוב לפי סניפים'!$F463/$F$1005*$J$2</f>
        <v>0.1567811125</v>
      </c>
      <c r="H463" s="39">
        <f t="shared" si="1"/>
        <v>0.1737024671</v>
      </c>
      <c r="I463" s="37">
        <v>888.0</v>
      </c>
    </row>
    <row r="464" ht="14.25" customHeight="1">
      <c r="A464" s="32"/>
      <c r="B464" s="32" t="s">
        <v>502</v>
      </c>
      <c r="C464" s="32" t="s">
        <v>8</v>
      </c>
      <c r="D464" s="31">
        <v>79.0</v>
      </c>
      <c r="E464" s="33">
        <f>'חישוב לפי סניפים'!$D464/$D$1005*$J$2</f>
        <v>1.158406301</v>
      </c>
      <c r="F464" s="31">
        <v>159.0</v>
      </c>
      <c r="G464" s="31">
        <f>'חישוב לפי סניפים'!$F464/$F$1005*$J$2</f>
        <v>0.7331822613</v>
      </c>
      <c r="H464" s="34">
        <f t="shared" si="1"/>
        <v>0.9457942812</v>
      </c>
      <c r="I464" s="31">
        <v>190.0</v>
      </c>
    </row>
    <row r="465" ht="14.25" customHeight="1">
      <c r="A465" s="36"/>
      <c r="B465" s="36" t="s">
        <v>503</v>
      </c>
      <c r="C465" s="36" t="s">
        <v>8</v>
      </c>
      <c r="D465" s="37">
        <v>13.0</v>
      </c>
      <c r="E465" s="38">
        <f>'חישוב לפי סניפים'!$D465/$D$1005*$J$2</f>
        <v>0.1906238217</v>
      </c>
      <c r="F465" s="37">
        <v>56.0</v>
      </c>
      <c r="G465" s="37">
        <f>'חישוב לפי סניפים'!$F465/$F$1005*$J$2</f>
        <v>0.2582277147</v>
      </c>
      <c r="H465" s="39">
        <f t="shared" si="1"/>
        <v>0.2244257682</v>
      </c>
      <c r="I465" s="37">
        <v>320.0</v>
      </c>
    </row>
    <row r="466" ht="14.25" customHeight="1">
      <c r="A466" s="32"/>
      <c r="B466" s="32" t="s">
        <v>504</v>
      </c>
      <c r="C466" s="32" t="s">
        <v>11</v>
      </c>
      <c r="D466" s="31">
        <v>105.0</v>
      </c>
      <c r="E466" s="33">
        <f>'חישוב לפי סניפים'!$D466/$D$1005*$J$2</f>
        <v>1.539653944</v>
      </c>
      <c r="F466" s="31">
        <v>281.0</v>
      </c>
      <c r="G466" s="31">
        <f>'חישוב לפי סניפים'!$F466/$F$1005*$J$2</f>
        <v>1.295749783</v>
      </c>
      <c r="H466" s="34">
        <f t="shared" si="1"/>
        <v>1.417701864</v>
      </c>
      <c r="I466" s="31">
        <v>1263.0</v>
      </c>
    </row>
    <row r="467" ht="14.25" customHeight="1">
      <c r="A467" s="36"/>
      <c r="B467" s="36" t="s">
        <v>505</v>
      </c>
      <c r="C467" s="36" t="s">
        <v>8</v>
      </c>
      <c r="D467" s="37">
        <v>1.0</v>
      </c>
      <c r="E467" s="38">
        <f>'חישוב לפי סניפים'!$D467/$D$1005*$J$2</f>
        <v>0.0146633709</v>
      </c>
      <c r="F467" s="37">
        <v>1.0</v>
      </c>
      <c r="G467" s="37">
        <f>'חישוב לפי סניפים'!$F467/$F$1005*$J$2</f>
        <v>0.004611209191</v>
      </c>
      <c r="H467" s="39">
        <f t="shared" si="1"/>
        <v>0.009637290045</v>
      </c>
      <c r="I467" s="37">
        <v>786.0</v>
      </c>
    </row>
    <row r="468" ht="14.25" customHeight="1">
      <c r="A468" s="32"/>
      <c r="B468" s="32" t="s">
        <v>506</v>
      </c>
      <c r="C468" s="32" t="s">
        <v>9</v>
      </c>
      <c r="D468" s="31">
        <v>2.0</v>
      </c>
      <c r="E468" s="33">
        <f>'חישוב לפי סניפים'!$D468/$D$1005*$J$2</f>
        <v>0.0293267418</v>
      </c>
      <c r="F468" s="31">
        <v>2.0</v>
      </c>
      <c r="G468" s="31">
        <f>'חישוב לפי סניפים'!$F468/$F$1005*$J$2</f>
        <v>0.009222418382</v>
      </c>
      <c r="H468" s="34">
        <f t="shared" si="1"/>
        <v>0.01927458009</v>
      </c>
      <c r="I468" s="31">
        <v>696.0</v>
      </c>
    </row>
    <row r="469" ht="14.25" customHeight="1">
      <c r="A469" s="36"/>
      <c r="B469" s="36" t="s">
        <v>507</v>
      </c>
      <c r="C469" s="36" t="s">
        <v>8</v>
      </c>
      <c r="D469" s="37">
        <v>6.0</v>
      </c>
      <c r="E469" s="38">
        <f>'חישוב לפי סניפים'!$D469/$D$1005*$J$2</f>
        <v>0.0879802254</v>
      </c>
      <c r="F469" s="37">
        <v>4.0</v>
      </c>
      <c r="G469" s="37">
        <f>'חישוב לפי סניפים'!$F469/$F$1005*$J$2</f>
        <v>0.01844483676</v>
      </c>
      <c r="H469" s="39">
        <f t="shared" si="1"/>
        <v>0.05321253108</v>
      </c>
      <c r="I469" s="37">
        <v>609.0</v>
      </c>
    </row>
    <row r="470" ht="14.25" customHeight="1">
      <c r="A470" s="32"/>
      <c r="B470" s="32" t="s">
        <v>508</v>
      </c>
      <c r="C470" s="32" t="s">
        <v>8</v>
      </c>
      <c r="D470" s="31">
        <v>2.0</v>
      </c>
      <c r="E470" s="33">
        <f>'חישוב לפי סניפים'!$D470/$D$1005*$J$2</f>
        <v>0.0293267418</v>
      </c>
      <c r="F470" s="31">
        <v>8.0</v>
      </c>
      <c r="G470" s="31">
        <f>'חישוב לפי סניפים'!$F470/$F$1005*$J$2</f>
        <v>0.03688967353</v>
      </c>
      <c r="H470" s="34">
        <f t="shared" si="1"/>
        <v>0.03310820766</v>
      </c>
      <c r="I470" s="31">
        <v>255.0</v>
      </c>
    </row>
    <row r="471" ht="14.25" customHeight="1">
      <c r="A471" s="36"/>
      <c r="B471" s="36" t="s">
        <v>509</v>
      </c>
      <c r="C471" s="36" t="s">
        <v>8</v>
      </c>
      <c r="D471" s="37">
        <v>17.0</v>
      </c>
      <c r="E471" s="38">
        <f>'חישוב לפי סניפים'!$D471/$D$1005*$J$2</f>
        <v>0.2492773053</v>
      </c>
      <c r="F471" s="37">
        <v>44.0</v>
      </c>
      <c r="G471" s="37">
        <f>'חישוב לפי סניפים'!$F471/$F$1005*$J$2</f>
        <v>0.2028932044</v>
      </c>
      <c r="H471" s="39">
        <f t="shared" si="1"/>
        <v>0.2260852548</v>
      </c>
      <c r="I471" s="37">
        <v>193.0</v>
      </c>
    </row>
    <row r="472" ht="14.25" customHeight="1">
      <c r="A472" s="32"/>
      <c r="B472" s="32" t="s">
        <v>510</v>
      </c>
      <c r="C472" s="32" t="s">
        <v>8</v>
      </c>
      <c r="D472" s="31">
        <v>6.0</v>
      </c>
      <c r="E472" s="33">
        <f>'חישוב לפי סניפים'!$D472/$D$1005*$J$2</f>
        <v>0.0879802254</v>
      </c>
      <c r="F472" s="31">
        <v>16.0</v>
      </c>
      <c r="G472" s="31">
        <f>'חישוב לפי סניפים'!$F472/$F$1005*$J$2</f>
        <v>0.07377934705</v>
      </c>
      <c r="H472" s="34">
        <f t="shared" si="1"/>
        <v>0.08087978622</v>
      </c>
      <c r="I472" s="31">
        <v>1297.0</v>
      </c>
    </row>
    <row r="473" ht="14.25" customHeight="1">
      <c r="A473" s="36"/>
      <c r="B473" s="36" t="s">
        <v>511</v>
      </c>
      <c r="C473" s="36" t="s">
        <v>6</v>
      </c>
      <c r="D473" s="37">
        <v>4.0</v>
      </c>
      <c r="E473" s="38">
        <f>'חישוב לפי סניפים'!$D473/$D$1005*$J$2</f>
        <v>0.0586534836</v>
      </c>
      <c r="F473" s="37">
        <v>8.0</v>
      </c>
      <c r="G473" s="37">
        <f>'חישוב לפי סניפים'!$F473/$F$1005*$J$2</f>
        <v>0.03688967353</v>
      </c>
      <c r="H473" s="39">
        <f t="shared" si="1"/>
        <v>0.04777157856</v>
      </c>
      <c r="I473" s="37">
        <v>112.0</v>
      </c>
    </row>
    <row r="474" ht="14.25" customHeight="1">
      <c r="A474" s="32"/>
      <c r="B474" s="32" t="s">
        <v>512</v>
      </c>
      <c r="C474" s="32" t="s">
        <v>6</v>
      </c>
      <c r="D474" s="31">
        <v>2.0</v>
      </c>
      <c r="E474" s="33">
        <f>'חישוב לפי סניפים'!$D474/$D$1005*$J$2</f>
        <v>0.0293267418</v>
      </c>
      <c r="F474" s="31">
        <v>3.0</v>
      </c>
      <c r="G474" s="31">
        <f>'חישוב לפי סניפים'!$F474/$F$1005*$J$2</f>
        <v>0.01383362757</v>
      </c>
      <c r="H474" s="34">
        <f t="shared" si="1"/>
        <v>0.02158018469</v>
      </c>
      <c r="I474" s="31">
        <v>889.0</v>
      </c>
    </row>
    <row r="475" ht="14.25" customHeight="1">
      <c r="A475" s="36"/>
      <c r="B475" s="36" t="s">
        <v>513</v>
      </c>
      <c r="C475" s="36" t="s">
        <v>12</v>
      </c>
      <c r="D475" s="37">
        <v>10.0</v>
      </c>
      <c r="E475" s="38">
        <f>'חישוב לפי סניפים'!$D475/$D$1005*$J$2</f>
        <v>0.146633709</v>
      </c>
      <c r="F475" s="37">
        <v>30.0</v>
      </c>
      <c r="G475" s="37">
        <f>'חישוב לפי סניפים'!$F475/$F$1005*$J$2</f>
        <v>0.1383362757</v>
      </c>
      <c r="H475" s="39">
        <f t="shared" si="1"/>
        <v>0.1424849924</v>
      </c>
      <c r="I475" s="37">
        <v>4004.0</v>
      </c>
    </row>
    <row r="476" ht="14.25" customHeight="1">
      <c r="A476" s="32"/>
      <c r="B476" s="32" t="s">
        <v>514</v>
      </c>
      <c r="C476" s="32" t="s">
        <v>8</v>
      </c>
      <c r="D476" s="31">
        <v>8.0</v>
      </c>
      <c r="E476" s="33">
        <f>'חישוב לפי סניפים'!$D476/$D$1005*$J$2</f>
        <v>0.1173069672</v>
      </c>
      <c r="F476" s="31">
        <v>20.0</v>
      </c>
      <c r="G476" s="31">
        <f>'חישוב לפי סניפים'!$F476/$F$1005*$J$2</f>
        <v>0.09222418382</v>
      </c>
      <c r="H476" s="34">
        <f t="shared" si="1"/>
        <v>0.1047655755</v>
      </c>
      <c r="I476" s="31">
        <v>673.0</v>
      </c>
    </row>
    <row r="477" ht="14.25" customHeight="1">
      <c r="A477" s="36"/>
      <c r="B477" s="36" t="s">
        <v>515</v>
      </c>
      <c r="C477" s="36" t="s">
        <v>2</v>
      </c>
      <c r="D477" s="37">
        <v>18.0</v>
      </c>
      <c r="E477" s="38">
        <f>'חישוב לפי סניפים'!$D477/$D$1005*$J$2</f>
        <v>0.2639406762</v>
      </c>
      <c r="F477" s="37">
        <v>23.0</v>
      </c>
      <c r="G477" s="37">
        <f>'חישוב לפי סניפים'!$F477/$F$1005*$J$2</f>
        <v>0.1060578114</v>
      </c>
      <c r="H477" s="39">
        <f t="shared" si="1"/>
        <v>0.1849992438</v>
      </c>
      <c r="I477" s="37">
        <v>507.0</v>
      </c>
    </row>
    <row r="478" ht="14.25" customHeight="1">
      <c r="A478" s="32"/>
      <c r="B478" s="32" t="s">
        <v>516</v>
      </c>
      <c r="C478" s="32" t="s">
        <v>8</v>
      </c>
      <c r="D478" s="31">
        <v>17.0</v>
      </c>
      <c r="E478" s="33">
        <f>'חישוב לפי סניפים'!$D478/$D$1005*$J$2</f>
        <v>0.2492773053</v>
      </c>
      <c r="F478" s="31">
        <v>47.0</v>
      </c>
      <c r="G478" s="31">
        <f>'חישוב לפי סניפים'!$F478/$F$1005*$J$2</f>
        <v>0.216726832</v>
      </c>
      <c r="H478" s="34">
        <f t="shared" si="1"/>
        <v>0.2330020686</v>
      </c>
      <c r="I478" s="31">
        <v>233.0</v>
      </c>
    </row>
    <row r="479" ht="14.25" customHeight="1">
      <c r="A479" s="36"/>
      <c r="B479" s="36" t="s">
        <v>517</v>
      </c>
      <c r="C479" s="36" t="s">
        <v>8</v>
      </c>
      <c r="D479" s="37">
        <v>42.0</v>
      </c>
      <c r="E479" s="38">
        <f>'חישוב לפי סניפים'!$D479/$D$1005*$J$2</f>
        <v>0.6158615778</v>
      </c>
      <c r="F479" s="37">
        <v>122.0</v>
      </c>
      <c r="G479" s="37">
        <f>'חישוב לפי סניפים'!$F479/$F$1005*$J$2</f>
        <v>0.5625675213</v>
      </c>
      <c r="H479" s="39">
        <f t="shared" si="1"/>
        <v>0.5892145495</v>
      </c>
      <c r="I479" s="37">
        <v>140.0</v>
      </c>
    </row>
    <row r="480" ht="14.25" customHeight="1">
      <c r="A480" s="32"/>
      <c r="B480" s="32" t="s">
        <v>518</v>
      </c>
      <c r="C480" s="32" t="s">
        <v>13</v>
      </c>
      <c r="D480" s="31">
        <v>119.0</v>
      </c>
      <c r="E480" s="33">
        <f>'חישוב לפי סניפים'!$D480/$D$1005*$J$2</f>
        <v>1.744941137</v>
      </c>
      <c r="F480" s="31">
        <v>429.0</v>
      </c>
      <c r="G480" s="31">
        <f>'חישוב לפי סניפים'!$F480/$F$1005*$J$2</f>
        <v>1.978208743</v>
      </c>
      <c r="H480" s="34">
        <f t="shared" si="1"/>
        <v>1.86157494</v>
      </c>
      <c r="I480" s="31">
        <v>168.0</v>
      </c>
    </row>
    <row r="481" ht="14.25" customHeight="1">
      <c r="A481" s="36"/>
      <c r="B481" s="36" t="s">
        <v>519</v>
      </c>
      <c r="C481" s="36" t="s">
        <v>8</v>
      </c>
      <c r="D481" s="37">
        <v>28.0</v>
      </c>
      <c r="E481" s="38">
        <f>'חישוב לפי סניפים'!$D481/$D$1005*$J$2</f>
        <v>0.4105743852</v>
      </c>
      <c r="F481" s="37">
        <v>70.0</v>
      </c>
      <c r="G481" s="37">
        <f>'חישוב לפי סניפים'!$F481/$F$1005*$J$2</f>
        <v>0.3227846434</v>
      </c>
      <c r="H481" s="39">
        <f t="shared" si="1"/>
        <v>0.3666795143</v>
      </c>
      <c r="I481" s="37">
        <v>85.0</v>
      </c>
    </row>
    <row r="482" ht="14.25" customHeight="1">
      <c r="A482" s="32"/>
      <c r="B482" s="32" t="s">
        <v>520</v>
      </c>
      <c r="C482" s="32" t="s">
        <v>4</v>
      </c>
      <c r="D482" s="31">
        <v>10.0</v>
      </c>
      <c r="E482" s="33">
        <f>'חישוב לפי סניפים'!$D482/$D$1005*$J$2</f>
        <v>0.146633709</v>
      </c>
      <c r="F482" s="31">
        <v>79.0</v>
      </c>
      <c r="G482" s="31">
        <f>'חישוב לפי סניפים'!$F482/$F$1005*$J$2</f>
        <v>0.3642855261</v>
      </c>
      <c r="H482" s="34">
        <f t="shared" si="1"/>
        <v>0.2554596175</v>
      </c>
      <c r="I482" s="31">
        <v>508.0</v>
      </c>
    </row>
    <row r="483" ht="14.25" customHeight="1">
      <c r="A483" s="36"/>
      <c r="B483" s="36" t="s">
        <v>521</v>
      </c>
      <c r="C483" s="36" t="s">
        <v>2</v>
      </c>
      <c r="D483" s="37">
        <v>21.0</v>
      </c>
      <c r="E483" s="38">
        <f>'חישוב לפי סניפים'!$D483/$D$1005*$J$2</f>
        <v>0.3079307889</v>
      </c>
      <c r="F483" s="37">
        <v>21.0</v>
      </c>
      <c r="G483" s="37">
        <f>'חישוב לפי סניפים'!$F483/$F$1005*$J$2</f>
        <v>0.09683539301</v>
      </c>
      <c r="H483" s="39">
        <f t="shared" si="1"/>
        <v>0.2023830909</v>
      </c>
      <c r="I483" s="37">
        <v>509.0</v>
      </c>
    </row>
    <row r="484" ht="14.25" customHeight="1">
      <c r="A484" s="32"/>
      <c r="B484" s="32" t="s">
        <v>522</v>
      </c>
      <c r="C484" s="32" t="s">
        <v>8</v>
      </c>
      <c r="D484" s="31">
        <v>25.0</v>
      </c>
      <c r="E484" s="33">
        <f>'חישוב לפי סניפים'!$D484/$D$1005*$J$2</f>
        <v>0.3665842725</v>
      </c>
      <c r="F484" s="31">
        <v>46.0</v>
      </c>
      <c r="G484" s="31">
        <f>'חישוב לפי סניפים'!$F484/$F$1005*$J$2</f>
        <v>0.2121156228</v>
      </c>
      <c r="H484" s="34">
        <f t="shared" si="1"/>
        <v>0.2893499476</v>
      </c>
      <c r="I484" s="31">
        <v>387.0</v>
      </c>
    </row>
    <row r="485" ht="14.25" customHeight="1">
      <c r="A485" s="36"/>
      <c r="B485" s="36" t="s">
        <v>523</v>
      </c>
      <c r="C485" s="36" t="s">
        <v>8</v>
      </c>
      <c r="D485" s="37">
        <v>5.0</v>
      </c>
      <c r="E485" s="38">
        <f>'חישוב לפי סניפים'!$D485/$D$1005*$J$2</f>
        <v>0.0733168545</v>
      </c>
      <c r="F485" s="37">
        <v>30.0</v>
      </c>
      <c r="G485" s="37">
        <f>'חישוב לפי סניפים'!$F485/$F$1005*$J$2</f>
        <v>0.1383362757</v>
      </c>
      <c r="H485" s="39">
        <f t="shared" si="1"/>
        <v>0.1058265651</v>
      </c>
      <c r="I485" s="37">
        <v>98.0</v>
      </c>
    </row>
    <row r="486" ht="14.25" customHeight="1">
      <c r="A486" s="32"/>
      <c r="B486" s="32" t="s">
        <v>524</v>
      </c>
      <c r="C486" s="32" t="s">
        <v>2</v>
      </c>
      <c r="D486" s="31">
        <v>20.0</v>
      </c>
      <c r="E486" s="33">
        <f>'חישוב לפי סניפים'!$D486/$D$1005*$J$2</f>
        <v>0.293267418</v>
      </c>
      <c r="F486" s="31">
        <v>11.0</v>
      </c>
      <c r="G486" s="31">
        <f>'חישוב לפי סניפים'!$F486/$F$1005*$J$2</f>
        <v>0.0507233011</v>
      </c>
      <c r="H486" s="34">
        <f t="shared" si="1"/>
        <v>0.1719953595</v>
      </c>
      <c r="I486" s="31">
        <v>510.0</v>
      </c>
    </row>
    <row r="487" ht="14.25" customHeight="1">
      <c r="A487" s="36"/>
      <c r="B487" s="36" t="s">
        <v>525</v>
      </c>
      <c r="C487" s="36" t="s">
        <v>8</v>
      </c>
      <c r="D487" s="37">
        <v>25.0</v>
      </c>
      <c r="E487" s="38">
        <f>'חישוב לפי סניפים'!$D487/$D$1005*$J$2</f>
        <v>0.3665842725</v>
      </c>
      <c r="F487" s="37">
        <v>75.0</v>
      </c>
      <c r="G487" s="37">
        <f>'חישוב לפי סניפים'!$F487/$F$1005*$J$2</f>
        <v>0.3458406893</v>
      </c>
      <c r="H487" s="39">
        <f t="shared" si="1"/>
        <v>0.3562124809</v>
      </c>
      <c r="I487" s="37">
        <v>274.0</v>
      </c>
    </row>
    <row r="488" ht="14.25" customHeight="1">
      <c r="A488" s="32"/>
      <c r="B488" s="32" t="s">
        <v>526</v>
      </c>
      <c r="C488" s="32" t="s">
        <v>12</v>
      </c>
      <c r="D488" s="31">
        <v>9.0</v>
      </c>
      <c r="E488" s="33">
        <f>'חישוב לפי סניפים'!$D488/$D$1005*$J$2</f>
        <v>0.1319703381</v>
      </c>
      <c r="F488" s="31">
        <v>58.0</v>
      </c>
      <c r="G488" s="31">
        <f>'חישוב לפי סניפים'!$F488/$F$1005*$J$2</f>
        <v>0.2674501331</v>
      </c>
      <c r="H488" s="34">
        <f t="shared" si="1"/>
        <v>0.1997102356</v>
      </c>
      <c r="I488" s="31">
        <v>297.0</v>
      </c>
    </row>
    <row r="489" ht="14.25" customHeight="1">
      <c r="A489" s="36"/>
      <c r="B489" s="36" t="s">
        <v>527</v>
      </c>
      <c r="C489" s="36" t="s">
        <v>2</v>
      </c>
      <c r="D489" s="37">
        <v>12.0</v>
      </c>
      <c r="E489" s="38">
        <f>'חישוב לפי סניפים'!$D489/$D$1005*$J$2</f>
        <v>0.1759604508</v>
      </c>
      <c r="F489" s="37">
        <v>12.0</v>
      </c>
      <c r="G489" s="37">
        <f>'חישוב לפי סניפים'!$F489/$F$1005*$J$2</f>
        <v>0.05533451029</v>
      </c>
      <c r="H489" s="39">
        <f t="shared" si="1"/>
        <v>0.1156474805</v>
      </c>
      <c r="I489" s="37">
        <v>512.0</v>
      </c>
    </row>
    <row r="490" ht="14.25" customHeight="1">
      <c r="A490" s="32"/>
      <c r="B490" s="32" t="s">
        <v>528</v>
      </c>
      <c r="C490" s="32" t="s">
        <v>8</v>
      </c>
      <c r="D490" s="31">
        <v>23.0</v>
      </c>
      <c r="E490" s="33">
        <f>'חישוב לפי סניפים'!$D490/$D$1005*$J$2</f>
        <v>0.3372575307</v>
      </c>
      <c r="F490" s="31">
        <v>50.0</v>
      </c>
      <c r="G490" s="31">
        <f>'חישוב לפי סניפים'!$F490/$F$1005*$J$2</f>
        <v>0.2305604595</v>
      </c>
      <c r="H490" s="34">
        <f t="shared" si="1"/>
        <v>0.2839089951</v>
      </c>
      <c r="I490" s="31">
        <v>764.0</v>
      </c>
    </row>
    <row r="491" ht="14.25" customHeight="1">
      <c r="A491" s="36"/>
      <c r="B491" s="36" t="s">
        <v>529</v>
      </c>
      <c r="C491" s="36" t="s">
        <v>8</v>
      </c>
      <c r="D491" s="37">
        <v>13.0</v>
      </c>
      <c r="E491" s="38">
        <f>'חישוב לפי סניפים'!$D491/$D$1005*$J$2</f>
        <v>0.1906238217</v>
      </c>
      <c r="F491" s="37">
        <v>57.0</v>
      </c>
      <c r="G491" s="37">
        <f>'חישוב לפי סניפים'!$F491/$F$1005*$J$2</f>
        <v>0.2628389239</v>
      </c>
      <c r="H491" s="39">
        <f t="shared" si="1"/>
        <v>0.2267313728</v>
      </c>
      <c r="I491" s="37">
        <v>316.0</v>
      </c>
    </row>
    <row r="492" ht="14.25" customHeight="1">
      <c r="A492" s="32"/>
      <c r="B492" s="32" t="s">
        <v>530</v>
      </c>
      <c r="C492" s="32" t="s">
        <v>12</v>
      </c>
      <c r="D492" s="31">
        <v>13.0</v>
      </c>
      <c r="E492" s="33">
        <f>'חישוב לפי סניפים'!$D492/$D$1005*$J$2</f>
        <v>0.1906238217</v>
      </c>
      <c r="F492" s="31">
        <v>77.0</v>
      </c>
      <c r="G492" s="31">
        <f>'חישוב לפי סניפים'!$F492/$F$1005*$J$2</f>
        <v>0.3550631077</v>
      </c>
      <c r="H492" s="34">
        <f t="shared" si="1"/>
        <v>0.2728434647</v>
      </c>
      <c r="I492" s="31">
        <v>345.0</v>
      </c>
    </row>
    <row r="493" ht="14.25" customHeight="1">
      <c r="A493" s="36"/>
      <c r="B493" s="36" t="s">
        <v>531</v>
      </c>
      <c r="C493" s="36" t="s">
        <v>13</v>
      </c>
      <c r="D493" s="37">
        <v>1121.0</v>
      </c>
      <c r="E493" s="38">
        <f>'חישוב לפי סניפים'!$D493/$D$1005*$J$2</f>
        <v>16.43763878</v>
      </c>
      <c r="F493" s="37">
        <v>3734.0</v>
      </c>
      <c r="G493" s="37">
        <f>'חישוב לפי סניפים'!$F493/$F$1005*$J$2</f>
        <v>17.21825512</v>
      </c>
      <c r="H493" s="39">
        <f t="shared" si="1"/>
        <v>16.82794695</v>
      </c>
      <c r="I493" s="37">
        <v>6900.0</v>
      </c>
    </row>
    <row r="494" ht="14.25" customHeight="1">
      <c r="A494" s="32"/>
      <c r="B494" s="32" t="s">
        <v>532</v>
      </c>
      <c r="C494" s="32" t="s">
        <v>8</v>
      </c>
      <c r="D494" s="31">
        <v>17.0</v>
      </c>
      <c r="E494" s="33">
        <f>'חישוב לפי סניפים'!$D494/$D$1005*$J$2</f>
        <v>0.2492773053</v>
      </c>
      <c r="F494" s="31">
        <v>73.0</v>
      </c>
      <c r="G494" s="31">
        <f>'חישוב לפי סניפים'!$F494/$F$1005*$J$2</f>
        <v>0.3366182709</v>
      </c>
      <c r="H494" s="34">
        <f t="shared" si="1"/>
        <v>0.2929477881</v>
      </c>
      <c r="I494" s="31">
        <v>249.0</v>
      </c>
    </row>
    <row r="495" ht="14.25" customHeight="1">
      <c r="A495" s="36"/>
      <c r="B495" s="36" t="s">
        <v>533</v>
      </c>
      <c r="C495" s="36" t="s">
        <v>12</v>
      </c>
      <c r="D495" s="37">
        <v>16.0</v>
      </c>
      <c r="E495" s="38">
        <f>'חישוב לפי סניפים'!$D495/$D$1005*$J$2</f>
        <v>0.2346139344</v>
      </c>
      <c r="F495" s="37">
        <v>93.0</v>
      </c>
      <c r="G495" s="37">
        <f>'חישוב לפי סניפים'!$F495/$F$1005*$J$2</f>
        <v>0.4288424547</v>
      </c>
      <c r="H495" s="39">
        <f t="shared" si="1"/>
        <v>0.3317281946</v>
      </c>
      <c r="I495" s="37">
        <v>845.0</v>
      </c>
    </row>
    <row r="496" ht="14.25" customHeight="1">
      <c r="A496" s="32"/>
      <c r="B496" s="32" t="s">
        <v>534</v>
      </c>
      <c r="C496" s="32" t="s">
        <v>7</v>
      </c>
      <c r="D496" s="31">
        <v>1.0</v>
      </c>
      <c r="E496" s="33">
        <f>'חישוב לפי סניפים'!$D496/$D$1005*$J$2</f>
        <v>0.0146633709</v>
      </c>
      <c r="F496" s="31">
        <v>7.0</v>
      </c>
      <c r="G496" s="31">
        <f>'חישוב לפי סניפים'!$F496/$F$1005*$J$2</f>
        <v>0.03227846434</v>
      </c>
      <c r="H496" s="34">
        <f t="shared" si="1"/>
        <v>0.02347091762</v>
      </c>
      <c r="I496" s="31">
        <v>3488.0</v>
      </c>
    </row>
    <row r="497" ht="14.25" customHeight="1">
      <c r="A497" s="36"/>
      <c r="B497" s="36" t="s">
        <v>535</v>
      </c>
      <c r="C497" s="36" t="s">
        <v>2</v>
      </c>
      <c r="D497" s="37">
        <v>32.0</v>
      </c>
      <c r="E497" s="38">
        <f>'חישוב לפי סניפים'!$D497/$D$1005*$J$2</f>
        <v>0.4692278688</v>
      </c>
      <c r="F497" s="37">
        <v>23.0</v>
      </c>
      <c r="G497" s="37">
        <f>'חישוב לפי סניפים'!$F497/$F$1005*$J$2</f>
        <v>0.1060578114</v>
      </c>
      <c r="H497" s="39">
        <f t="shared" si="1"/>
        <v>0.2876428401</v>
      </c>
      <c r="I497" s="37">
        <v>634.0</v>
      </c>
    </row>
    <row r="498" ht="14.25" customHeight="1">
      <c r="A498" s="32"/>
      <c r="B498" s="32" t="s">
        <v>536</v>
      </c>
      <c r="C498" s="32" t="s">
        <v>8</v>
      </c>
      <c r="D498" s="31">
        <v>9.0</v>
      </c>
      <c r="E498" s="33">
        <f>'חישוב לפי סניפים'!$D498/$D$1005*$J$2</f>
        <v>0.1319703381</v>
      </c>
      <c r="F498" s="31">
        <v>17.0</v>
      </c>
      <c r="G498" s="31">
        <f>'חישוב לפי סניפים'!$F498/$F$1005*$J$2</f>
        <v>0.07839055624</v>
      </c>
      <c r="H498" s="34">
        <f t="shared" si="1"/>
        <v>0.1051804472</v>
      </c>
      <c r="I498" s="31">
        <v>388.0</v>
      </c>
    </row>
    <row r="499" ht="14.25" customHeight="1">
      <c r="A499" s="36"/>
      <c r="B499" s="36" t="s">
        <v>537</v>
      </c>
      <c r="C499" s="36" t="s">
        <v>2</v>
      </c>
      <c r="D499" s="37">
        <v>30.0</v>
      </c>
      <c r="E499" s="38">
        <f>'חישוב לפי סניפים'!$D499/$D$1005*$J$2</f>
        <v>0.439901127</v>
      </c>
      <c r="F499" s="37">
        <v>22.0</v>
      </c>
      <c r="G499" s="37">
        <f>'חישוב לפי סניפים'!$F499/$F$1005*$J$2</f>
        <v>0.1014466022</v>
      </c>
      <c r="H499" s="39">
        <f t="shared" si="1"/>
        <v>0.2706738646</v>
      </c>
      <c r="I499" s="37">
        <v>654.0</v>
      </c>
    </row>
    <row r="500" ht="14.25" customHeight="1">
      <c r="A500" s="32"/>
      <c r="B500" s="32" t="s">
        <v>538</v>
      </c>
      <c r="C500" s="32" t="s">
        <v>12</v>
      </c>
      <c r="D500" s="31">
        <v>32.0</v>
      </c>
      <c r="E500" s="33">
        <f>'חישוב לפי סניפים'!$D500/$D$1005*$J$2</f>
        <v>0.4692278688</v>
      </c>
      <c r="F500" s="31">
        <v>105.0</v>
      </c>
      <c r="G500" s="31">
        <f>'חישוב לפי סניפים'!$F500/$F$1005*$J$2</f>
        <v>0.484176965</v>
      </c>
      <c r="H500" s="34">
        <f t="shared" si="1"/>
        <v>0.4767024169</v>
      </c>
      <c r="I500" s="31">
        <v>579.0</v>
      </c>
    </row>
    <row r="501" ht="14.25" customHeight="1">
      <c r="A501" s="36"/>
      <c r="B501" s="36" t="s">
        <v>539</v>
      </c>
      <c r="C501" s="36" t="s">
        <v>8</v>
      </c>
      <c r="D501" s="37">
        <v>2.0</v>
      </c>
      <c r="E501" s="38">
        <f>'חישוב לפי סניפים'!$D501/$D$1005*$J$2</f>
        <v>0.0293267418</v>
      </c>
      <c r="F501" s="37">
        <v>3.0</v>
      </c>
      <c r="G501" s="37">
        <f>'חישוב לפי סניפים'!$F501/$F$1005*$J$2</f>
        <v>0.01383362757</v>
      </c>
      <c r="H501" s="39">
        <f t="shared" si="1"/>
        <v>0.02158018469</v>
      </c>
      <c r="I501" s="37">
        <v>1130.0</v>
      </c>
    </row>
    <row r="502" ht="14.25" customHeight="1">
      <c r="A502" s="32"/>
      <c r="B502" s="32" t="s">
        <v>540</v>
      </c>
      <c r="C502" s="32" t="s">
        <v>12</v>
      </c>
      <c r="D502" s="31">
        <v>21.0</v>
      </c>
      <c r="E502" s="33">
        <f>'חישוב לפי סניפים'!$D502/$D$1005*$J$2</f>
        <v>0.3079307889</v>
      </c>
      <c r="F502" s="31">
        <v>57.0</v>
      </c>
      <c r="G502" s="31">
        <f>'חישוב לפי סניפים'!$F502/$F$1005*$J$2</f>
        <v>0.2628389239</v>
      </c>
      <c r="H502" s="34">
        <f t="shared" si="1"/>
        <v>0.2853848564</v>
      </c>
      <c r="I502" s="31">
        <v>295.0</v>
      </c>
    </row>
    <row r="503" ht="14.25" customHeight="1">
      <c r="A503" s="36"/>
      <c r="B503" s="36" t="s">
        <v>541</v>
      </c>
      <c r="C503" s="36" t="s">
        <v>8</v>
      </c>
      <c r="D503" s="37">
        <v>4.0</v>
      </c>
      <c r="E503" s="38">
        <f>'חישוב לפי סניפים'!$D503/$D$1005*$J$2</f>
        <v>0.0586534836</v>
      </c>
      <c r="F503" s="37">
        <v>11.0</v>
      </c>
      <c r="G503" s="37">
        <f>'חישוב לפי סניפים'!$F503/$F$1005*$J$2</f>
        <v>0.0507233011</v>
      </c>
      <c r="H503" s="39">
        <f t="shared" si="1"/>
        <v>0.05468839235</v>
      </c>
      <c r="I503" s="37">
        <v>1166.0</v>
      </c>
    </row>
    <row r="504" ht="14.25" customHeight="1">
      <c r="A504" s="32"/>
      <c r="B504" s="32" t="s">
        <v>542</v>
      </c>
      <c r="C504" s="32" t="s">
        <v>8</v>
      </c>
      <c r="D504" s="31">
        <v>2.0</v>
      </c>
      <c r="E504" s="33">
        <f>'חישוב לפי סניפים'!$D504/$D$1005*$J$2</f>
        <v>0.0293267418</v>
      </c>
      <c r="F504" s="31">
        <v>4.0</v>
      </c>
      <c r="G504" s="31">
        <f>'חישוב לפי סניפים'!$F504/$F$1005*$J$2</f>
        <v>0.01844483676</v>
      </c>
      <c r="H504" s="34">
        <f t="shared" si="1"/>
        <v>0.02388578928</v>
      </c>
      <c r="I504" s="31">
        <v>605.0</v>
      </c>
    </row>
    <row r="505" ht="14.25" customHeight="1">
      <c r="A505" s="36"/>
      <c r="B505" s="36" t="s">
        <v>543</v>
      </c>
      <c r="C505" s="36" t="s">
        <v>8</v>
      </c>
      <c r="D505" s="37">
        <v>16.0</v>
      </c>
      <c r="E505" s="38">
        <f>'חישוב לפי סניפים'!$D505/$D$1005*$J$2</f>
        <v>0.2346139344</v>
      </c>
      <c r="F505" s="37">
        <v>42.0</v>
      </c>
      <c r="G505" s="37">
        <f>'חישוב לפי סניפים'!$F505/$F$1005*$J$2</f>
        <v>0.193670786</v>
      </c>
      <c r="H505" s="39">
        <f t="shared" si="1"/>
        <v>0.2141423602</v>
      </c>
      <c r="I505" s="37">
        <v>743.0</v>
      </c>
    </row>
    <row r="506" ht="14.25" customHeight="1">
      <c r="A506" s="32"/>
      <c r="B506" s="32" t="s">
        <v>544</v>
      </c>
      <c r="C506" s="32" t="s">
        <v>13</v>
      </c>
      <c r="D506" s="31">
        <v>33.0</v>
      </c>
      <c r="E506" s="33">
        <f>'חישוב לפי סניפים'!$D506/$D$1005*$J$2</f>
        <v>0.4838912397</v>
      </c>
      <c r="F506" s="31">
        <v>75.0</v>
      </c>
      <c r="G506" s="31">
        <f>'חישוב לפי סניפים'!$F506/$F$1005*$J$2</f>
        <v>0.3458406893</v>
      </c>
      <c r="H506" s="34">
        <f t="shared" si="1"/>
        <v>0.4148659645</v>
      </c>
      <c r="I506" s="31">
        <v>267.0</v>
      </c>
    </row>
    <row r="507" ht="14.25" customHeight="1">
      <c r="A507" s="36"/>
      <c r="B507" s="36" t="s">
        <v>545</v>
      </c>
      <c r="C507" s="36" t="s">
        <v>11</v>
      </c>
      <c r="D507" s="37">
        <v>62.0</v>
      </c>
      <c r="E507" s="38">
        <f>'חישוב לפי סניפים'!$D507/$D$1005*$J$2</f>
        <v>0.9091289958</v>
      </c>
      <c r="F507" s="37">
        <v>177.0</v>
      </c>
      <c r="G507" s="37">
        <f>'חישוב לפי סניפים'!$F507/$F$1005*$J$2</f>
        <v>0.8161840268</v>
      </c>
      <c r="H507" s="39">
        <f t="shared" si="1"/>
        <v>0.8626565113</v>
      </c>
      <c r="I507" s="37">
        <v>47.0</v>
      </c>
    </row>
    <row r="508" ht="14.25" customHeight="1">
      <c r="A508" s="32"/>
      <c r="B508" s="32" t="s">
        <v>546</v>
      </c>
      <c r="C508" s="32" t="s">
        <v>8</v>
      </c>
      <c r="D508" s="31">
        <v>11.0</v>
      </c>
      <c r="E508" s="33">
        <f>'חישוב לפי סניפים'!$D508/$D$1005*$J$2</f>
        <v>0.1612970799</v>
      </c>
      <c r="F508" s="31">
        <v>35.0</v>
      </c>
      <c r="G508" s="31">
        <f>'חישוב לפי סניפים'!$F508/$F$1005*$J$2</f>
        <v>0.1613923217</v>
      </c>
      <c r="H508" s="34">
        <f t="shared" si="1"/>
        <v>0.1613447008</v>
      </c>
      <c r="I508" s="31">
        <v>1285.0</v>
      </c>
    </row>
    <row r="509" ht="14.25" customHeight="1">
      <c r="A509" s="36"/>
      <c r="B509" s="36" t="s">
        <v>547</v>
      </c>
      <c r="C509" s="36" t="s">
        <v>8</v>
      </c>
      <c r="D509" s="37">
        <v>2.0</v>
      </c>
      <c r="E509" s="38">
        <f>'חישוב לפי סניפים'!$D509/$D$1005*$J$2</f>
        <v>0.0293267418</v>
      </c>
      <c r="F509" s="37">
        <v>4.0</v>
      </c>
      <c r="G509" s="37">
        <f>'חישוב לפי סניפים'!$F509/$F$1005*$J$2</f>
        <v>0.01844483676</v>
      </c>
      <c r="H509" s="39">
        <f t="shared" si="1"/>
        <v>0.02388578928</v>
      </c>
      <c r="I509" s="37">
        <v>664.0</v>
      </c>
    </row>
    <row r="510" ht="14.25" customHeight="1">
      <c r="A510" s="32"/>
      <c r="B510" s="32" t="s">
        <v>548</v>
      </c>
      <c r="C510" s="32" t="s">
        <v>8</v>
      </c>
      <c r="D510" s="31">
        <v>3.0</v>
      </c>
      <c r="E510" s="33">
        <f>'חישוב לפי סניפים'!$D510/$D$1005*$J$2</f>
        <v>0.0439901127</v>
      </c>
      <c r="F510" s="31">
        <v>0.0</v>
      </c>
      <c r="G510" s="31">
        <f>'חישוב לפי סניפים'!$F510/$F$1005*$J$2</f>
        <v>0</v>
      </c>
      <c r="H510" s="34">
        <f t="shared" si="1"/>
        <v>0.02199505635</v>
      </c>
      <c r="I510" s="31" t="e">
        <v>#N/A</v>
      </c>
    </row>
    <row r="511" ht="14.25" customHeight="1">
      <c r="A511" s="36"/>
      <c r="B511" s="36" t="s">
        <v>549</v>
      </c>
      <c r="C511" s="36" t="s">
        <v>8</v>
      </c>
      <c r="D511" s="37">
        <v>22.0</v>
      </c>
      <c r="E511" s="38">
        <f>'חישוב לפי סניפים'!$D511/$D$1005*$J$2</f>
        <v>0.3225941598</v>
      </c>
      <c r="F511" s="37">
        <v>39.0</v>
      </c>
      <c r="G511" s="37">
        <f>'חישוב לפי סניפים'!$F511/$F$1005*$J$2</f>
        <v>0.1798371584</v>
      </c>
      <c r="H511" s="39">
        <f t="shared" si="1"/>
        <v>0.2512156591</v>
      </c>
      <c r="I511" s="37">
        <v>580.0</v>
      </c>
    </row>
    <row r="512" ht="14.25" customHeight="1">
      <c r="A512" s="32"/>
      <c r="B512" s="32" t="s">
        <v>550</v>
      </c>
      <c r="C512" s="32" t="s">
        <v>9</v>
      </c>
      <c r="D512" s="31">
        <v>78.0</v>
      </c>
      <c r="E512" s="33">
        <f>'חישוב לפי סניפים'!$D512/$D$1005*$J$2</f>
        <v>1.14374293</v>
      </c>
      <c r="F512" s="31">
        <v>110.0</v>
      </c>
      <c r="G512" s="31">
        <f>'חישוב לפי סניפים'!$F512/$F$1005*$J$2</f>
        <v>0.507233011</v>
      </c>
      <c r="H512" s="34">
        <f t="shared" si="1"/>
        <v>0.8254879706</v>
      </c>
      <c r="I512" s="31">
        <v>1264.0</v>
      </c>
    </row>
    <row r="513" ht="14.25" customHeight="1">
      <c r="A513" s="36"/>
      <c r="B513" s="36" t="s">
        <v>551</v>
      </c>
      <c r="C513" s="36" t="s">
        <v>11</v>
      </c>
      <c r="D513" s="37">
        <v>178.0</v>
      </c>
      <c r="E513" s="38">
        <f>'חישוב לפי סניפים'!$D513/$D$1005*$J$2</f>
        <v>2.61008002</v>
      </c>
      <c r="F513" s="37">
        <v>543.0</v>
      </c>
      <c r="G513" s="37">
        <f>'חישוב לפי סניפים'!$F513/$F$1005*$J$2</f>
        <v>2.503886591</v>
      </c>
      <c r="H513" s="39">
        <f t="shared" si="1"/>
        <v>2.556983305</v>
      </c>
      <c r="I513" s="37">
        <v>1139.0</v>
      </c>
    </row>
    <row r="514" ht="14.25" customHeight="1">
      <c r="A514" s="32"/>
      <c r="B514" s="32" t="s">
        <v>552</v>
      </c>
      <c r="C514" s="32" t="s">
        <v>12</v>
      </c>
      <c r="D514" s="31">
        <v>4.0</v>
      </c>
      <c r="E514" s="33">
        <f>'חישוב לפי סניפים'!$D514/$D$1005*$J$2</f>
        <v>0.0586534836</v>
      </c>
      <c r="F514" s="31">
        <v>15.0</v>
      </c>
      <c r="G514" s="31">
        <f>'חישוב לפי סניפים'!$F514/$F$1005*$J$2</f>
        <v>0.06916813786</v>
      </c>
      <c r="H514" s="34">
        <f t="shared" si="1"/>
        <v>0.06391081073</v>
      </c>
      <c r="I514" s="31">
        <v>768.0</v>
      </c>
    </row>
    <row r="515" ht="14.25" customHeight="1">
      <c r="A515" s="36"/>
      <c r="B515" s="36" t="s">
        <v>553</v>
      </c>
      <c r="C515" s="36" t="s">
        <v>12</v>
      </c>
      <c r="D515" s="37">
        <v>7.0</v>
      </c>
      <c r="E515" s="38">
        <f>'חישוב לפי סניפים'!$D515/$D$1005*$J$2</f>
        <v>0.1026435963</v>
      </c>
      <c r="F515" s="37">
        <v>45.0</v>
      </c>
      <c r="G515" s="37">
        <f>'חישוב לפי סניפים'!$F515/$F$1005*$J$2</f>
        <v>0.2075044136</v>
      </c>
      <c r="H515" s="39">
        <f t="shared" si="1"/>
        <v>0.1550740049</v>
      </c>
      <c r="I515" s="37">
        <v>1198.0</v>
      </c>
    </row>
    <row r="516" ht="14.25" customHeight="1">
      <c r="A516" s="32"/>
      <c r="B516" s="32" t="s">
        <v>554</v>
      </c>
      <c r="C516" s="32" t="s">
        <v>8</v>
      </c>
      <c r="D516" s="31">
        <v>4.0</v>
      </c>
      <c r="E516" s="33">
        <f>'חישוב לפי סניפים'!$D516/$D$1005*$J$2</f>
        <v>0.0586534836</v>
      </c>
      <c r="F516" s="31">
        <v>27.0</v>
      </c>
      <c r="G516" s="31">
        <f>'חישוב לפי סניפים'!$F516/$F$1005*$J$2</f>
        <v>0.1245026482</v>
      </c>
      <c r="H516" s="34">
        <f t="shared" si="1"/>
        <v>0.09157806587</v>
      </c>
      <c r="I516" s="31">
        <v>1207.0</v>
      </c>
    </row>
    <row r="517" ht="14.25" customHeight="1">
      <c r="A517" s="36"/>
      <c r="B517" s="36" t="s">
        <v>555</v>
      </c>
      <c r="C517" s="36" t="s">
        <v>12</v>
      </c>
      <c r="D517" s="37">
        <v>2.0</v>
      </c>
      <c r="E517" s="38">
        <f>'חישוב לפי סניפים'!$D517/$D$1005*$J$2</f>
        <v>0.0293267418</v>
      </c>
      <c r="F517" s="37">
        <v>10.0</v>
      </c>
      <c r="G517" s="37">
        <f>'חישוב לפי סניפים'!$F517/$F$1005*$J$2</f>
        <v>0.04611209191</v>
      </c>
      <c r="H517" s="39">
        <f t="shared" si="1"/>
        <v>0.03771941685</v>
      </c>
      <c r="I517" s="37">
        <v>585.0</v>
      </c>
    </row>
    <row r="518" ht="14.25" customHeight="1">
      <c r="A518" s="32"/>
      <c r="B518" s="32" t="s">
        <v>556</v>
      </c>
      <c r="C518" s="32" t="s">
        <v>8</v>
      </c>
      <c r="D518" s="31">
        <v>2.0</v>
      </c>
      <c r="E518" s="33">
        <f>'חישוב לפי סניפים'!$D518/$D$1005*$J$2</f>
        <v>0.0293267418</v>
      </c>
      <c r="F518" s="31">
        <v>17.0</v>
      </c>
      <c r="G518" s="31">
        <f>'חישוב לפי סניפים'!$F518/$F$1005*$J$2</f>
        <v>0.07839055624</v>
      </c>
      <c r="H518" s="34">
        <f t="shared" si="1"/>
        <v>0.05385864902</v>
      </c>
      <c r="I518" s="31">
        <v>1230.0</v>
      </c>
    </row>
    <row r="519" ht="14.25" customHeight="1">
      <c r="A519" s="36"/>
      <c r="B519" s="36" t="s">
        <v>557</v>
      </c>
      <c r="C519" s="36" t="s">
        <v>12</v>
      </c>
      <c r="D519" s="37">
        <v>15.0</v>
      </c>
      <c r="E519" s="38">
        <f>'חישוב לפי סניפים'!$D519/$D$1005*$J$2</f>
        <v>0.2199505635</v>
      </c>
      <c r="F519" s="37">
        <v>53.0</v>
      </c>
      <c r="G519" s="37">
        <f>'חישוב לפי סניפים'!$F519/$F$1005*$J$2</f>
        <v>0.2443940871</v>
      </c>
      <c r="H519" s="39">
        <f t="shared" si="1"/>
        <v>0.2321723253</v>
      </c>
      <c r="I519" s="37">
        <v>2023.0</v>
      </c>
    </row>
    <row r="520" ht="14.25" customHeight="1">
      <c r="A520" s="32"/>
      <c r="B520" s="32" t="s">
        <v>558</v>
      </c>
      <c r="C520" s="32" t="s">
        <v>12</v>
      </c>
      <c r="D520" s="31">
        <v>17.0</v>
      </c>
      <c r="E520" s="33">
        <f>'חישוב לפי סניפים'!$D520/$D$1005*$J$2</f>
        <v>0.2492773053</v>
      </c>
      <c r="F520" s="31">
        <v>48.0</v>
      </c>
      <c r="G520" s="31">
        <f>'חישוב לפי סניפים'!$F520/$F$1005*$J$2</f>
        <v>0.2213380412</v>
      </c>
      <c r="H520" s="34">
        <f t="shared" si="1"/>
        <v>0.2353076732</v>
      </c>
      <c r="I520" s="31">
        <v>380.0</v>
      </c>
    </row>
    <row r="521" ht="14.25" customHeight="1">
      <c r="A521" s="36"/>
      <c r="B521" s="36" t="s">
        <v>559</v>
      </c>
      <c r="C521" s="36" t="s">
        <v>12</v>
      </c>
      <c r="D521" s="37">
        <v>13.0</v>
      </c>
      <c r="E521" s="38">
        <f>'חישוב לפי סניפים'!$D521/$D$1005*$J$2</f>
        <v>0.1906238217</v>
      </c>
      <c r="F521" s="37">
        <v>66.0</v>
      </c>
      <c r="G521" s="37">
        <f>'חישוב לפי סניפים'!$F521/$F$1005*$J$2</f>
        <v>0.3043398066</v>
      </c>
      <c r="H521" s="39">
        <f t="shared" si="1"/>
        <v>0.2474818141</v>
      </c>
      <c r="I521" s="37">
        <v>715.0</v>
      </c>
    </row>
    <row r="522" ht="14.25" customHeight="1">
      <c r="A522" s="32"/>
      <c r="B522" s="32" t="s">
        <v>560</v>
      </c>
      <c r="C522" s="32" t="s">
        <v>10</v>
      </c>
      <c r="D522" s="31">
        <v>95.0</v>
      </c>
      <c r="E522" s="33">
        <f>'חישוב לפי סניפים'!$D522/$D$1005*$J$2</f>
        <v>1.393020235</v>
      </c>
      <c r="F522" s="31">
        <v>200.0</v>
      </c>
      <c r="G522" s="31">
        <f>'חישוב לפי סניפים'!$F522/$F$1005*$J$2</f>
        <v>0.9222418382</v>
      </c>
      <c r="H522" s="34">
        <f t="shared" si="1"/>
        <v>1.157631037</v>
      </c>
      <c r="I522" s="31">
        <v>1271.0</v>
      </c>
    </row>
    <row r="523" ht="14.25" customHeight="1">
      <c r="A523" s="36"/>
      <c r="B523" s="36" t="s">
        <v>561</v>
      </c>
      <c r="C523" s="36" t="s">
        <v>9</v>
      </c>
      <c r="D523" s="37">
        <v>85.0</v>
      </c>
      <c r="E523" s="38">
        <f>'חישוב לפי סניפים'!$D523/$D$1005*$J$2</f>
        <v>1.246386526</v>
      </c>
      <c r="F523" s="37">
        <v>335.0</v>
      </c>
      <c r="G523" s="37">
        <f>'חישוב לפי סניפים'!$F523/$F$1005*$J$2</f>
        <v>1.544755079</v>
      </c>
      <c r="H523" s="39">
        <f t="shared" si="1"/>
        <v>1.395570803</v>
      </c>
      <c r="I523" s="37">
        <v>7000.0</v>
      </c>
    </row>
    <row r="524" ht="14.25" customHeight="1">
      <c r="A524" s="32"/>
      <c r="B524" s="32" t="s">
        <v>562</v>
      </c>
      <c r="C524" s="32" t="s">
        <v>8</v>
      </c>
      <c r="D524" s="31">
        <v>3.0</v>
      </c>
      <c r="E524" s="33">
        <f>'חישוב לפי סניפים'!$D524/$D$1005*$J$2</f>
        <v>0.0439901127</v>
      </c>
      <c r="F524" s="31">
        <v>15.0</v>
      </c>
      <c r="G524" s="31">
        <f>'חישוב לפי סניפים'!$F524/$F$1005*$J$2</f>
        <v>0.06916813786</v>
      </c>
      <c r="H524" s="34">
        <f t="shared" si="1"/>
        <v>0.05657912528</v>
      </c>
      <c r="I524" s="31">
        <v>52.0</v>
      </c>
    </row>
    <row r="525" ht="14.25" customHeight="1">
      <c r="A525" s="36"/>
      <c r="B525" s="36" t="s">
        <v>563</v>
      </c>
      <c r="C525" s="36" t="s">
        <v>12</v>
      </c>
      <c r="D525" s="37">
        <v>33.0</v>
      </c>
      <c r="E525" s="38">
        <f>'חישוב לפי סניפים'!$D525/$D$1005*$J$2</f>
        <v>0.4838912397</v>
      </c>
      <c r="F525" s="37">
        <v>77.0</v>
      </c>
      <c r="G525" s="37">
        <f>'חישוב לפי סניפים'!$F525/$F$1005*$J$2</f>
        <v>0.3550631077</v>
      </c>
      <c r="H525" s="39">
        <f t="shared" si="1"/>
        <v>0.4194771737</v>
      </c>
      <c r="I525" s="37">
        <v>595.0</v>
      </c>
    </row>
    <row r="526" ht="14.25" customHeight="1">
      <c r="A526" s="32"/>
      <c r="B526" s="32" t="s">
        <v>564</v>
      </c>
      <c r="C526" s="32" t="s">
        <v>12</v>
      </c>
      <c r="D526" s="31">
        <v>12.0</v>
      </c>
      <c r="E526" s="33">
        <f>'חישוב לפי סניפים'!$D526/$D$1005*$J$2</f>
        <v>0.1759604508</v>
      </c>
      <c r="F526" s="31">
        <v>41.0</v>
      </c>
      <c r="G526" s="31">
        <f>'חישוב לפי סניפים'!$F526/$F$1005*$J$2</f>
        <v>0.1890595768</v>
      </c>
      <c r="H526" s="34">
        <f t="shared" si="1"/>
        <v>0.1825100138</v>
      </c>
      <c r="I526" s="31">
        <v>1171.0</v>
      </c>
    </row>
    <row r="527" ht="14.25" customHeight="1">
      <c r="A527" s="36"/>
      <c r="B527" s="36" t="s">
        <v>565</v>
      </c>
      <c r="C527" s="36" t="s">
        <v>12</v>
      </c>
      <c r="D527" s="37">
        <v>13.0</v>
      </c>
      <c r="E527" s="38">
        <f>'חישוב לפי סניפים'!$D527/$D$1005*$J$2</f>
        <v>0.1906238217</v>
      </c>
      <c r="F527" s="37">
        <v>21.0</v>
      </c>
      <c r="G527" s="37">
        <f>'חישוב לפי סניפים'!$F527/$F$1005*$J$2</f>
        <v>0.09683539301</v>
      </c>
      <c r="H527" s="39">
        <f t="shared" si="1"/>
        <v>0.1437296074</v>
      </c>
      <c r="I527" s="37">
        <v>1255.0</v>
      </c>
    </row>
    <row r="528" ht="14.25" customHeight="1">
      <c r="A528" s="32"/>
      <c r="B528" s="32" t="s">
        <v>566</v>
      </c>
      <c r="C528" s="32" t="s">
        <v>8</v>
      </c>
      <c r="D528" s="31">
        <v>8.0</v>
      </c>
      <c r="E528" s="33">
        <f>'חישוב לפי סניפים'!$D528/$D$1005*$J$2</f>
        <v>0.1173069672</v>
      </c>
      <c r="F528" s="31">
        <v>19.0</v>
      </c>
      <c r="G528" s="31">
        <f>'חישוב לפי סניפים'!$F528/$F$1005*$J$2</f>
        <v>0.08761297463</v>
      </c>
      <c r="H528" s="34">
        <f t="shared" si="1"/>
        <v>0.1024599709</v>
      </c>
      <c r="I528" s="31">
        <v>674.0</v>
      </c>
    </row>
    <row r="529" ht="14.25" customHeight="1">
      <c r="A529" s="36"/>
      <c r="B529" s="36" t="s">
        <v>567</v>
      </c>
      <c r="C529" s="36" t="s">
        <v>8</v>
      </c>
      <c r="D529" s="37">
        <v>30.0</v>
      </c>
      <c r="E529" s="38">
        <f>'חישוב לפי סניפים'!$D529/$D$1005*$J$2</f>
        <v>0.439901127</v>
      </c>
      <c r="F529" s="37">
        <v>71.0</v>
      </c>
      <c r="G529" s="37">
        <f>'חישוב לפי סניפים'!$F529/$F$1005*$J$2</f>
        <v>0.3273958525</v>
      </c>
      <c r="H529" s="39">
        <f t="shared" si="1"/>
        <v>0.3836484898</v>
      </c>
      <c r="I529" s="37">
        <v>24.0</v>
      </c>
    </row>
    <row r="530" ht="14.25" customHeight="1">
      <c r="A530" s="32"/>
      <c r="B530" s="32" t="s">
        <v>568</v>
      </c>
      <c r="C530" s="32" t="s">
        <v>9</v>
      </c>
      <c r="D530" s="31">
        <v>32.0</v>
      </c>
      <c r="E530" s="33">
        <f>'חישוב לפי סניפים'!$D530/$D$1005*$J$2</f>
        <v>0.4692278688</v>
      </c>
      <c r="F530" s="31">
        <v>118.0</v>
      </c>
      <c r="G530" s="31">
        <f>'חישוב לפי סניפים'!$F530/$F$1005*$J$2</f>
        <v>0.5441226845</v>
      </c>
      <c r="H530" s="34">
        <f t="shared" si="1"/>
        <v>0.5066752766</v>
      </c>
      <c r="I530" s="31">
        <v>1310.0</v>
      </c>
    </row>
    <row r="531" ht="14.25" customHeight="1">
      <c r="A531" s="36"/>
      <c r="B531" s="36" t="s">
        <v>569</v>
      </c>
      <c r="C531" s="36" t="s">
        <v>2</v>
      </c>
      <c r="D531" s="37">
        <v>15.0</v>
      </c>
      <c r="E531" s="38">
        <f>'חישוב לפי סניפים'!$D531/$D$1005*$J$2</f>
        <v>0.2199505635</v>
      </c>
      <c r="F531" s="37">
        <v>7.0</v>
      </c>
      <c r="G531" s="37">
        <f>'חישוב לפי סניפים'!$F531/$F$1005*$J$2</f>
        <v>0.03227846434</v>
      </c>
      <c r="H531" s="39">
        <f t="shared" si="1"/>
        <v>0.1261145139</v>
      </c>
      <c r="I531" s="37">
        <v>1060.0</v>
      </c>
    </row>
    <row r="532" ht="14.25" customHeight="1">
      <c r="A532" s="32"/>
      <c r="B532" s="32" t="s">
        <v>570</v>
      </c>
      <c r="C532" s="32" t="s">
        <v>8</v>
      </c>
      <c r="D532" s="31">
        <v>14.0</v>
      </c>
      <c r="E532" s="33">
        <f>'חישוב לפי סניפים'!$D532/$D$1005*$J$2</f>
        <v>0.2052871926</v>
      </c>
      <c r="F532" s="31">
        <v>37.0</v>
      </c>
      <c r="G532" s="31">
        <f>'חישוב לפי סניפים'!$F532/$F$1005*$J$2</f>
        <v>0.1706147401</v>
      </c>
      <c r="H532" s="34">
        <f t="shared" si="1"/>
        <v>0.1879509663</v>
      </c>
      <c r="I532" s="31">
        <v>2055.0</v>
      </c>
    </row>
    <row r="533" ht="14.25" customHeight="1">
      <c r="A533" s="36"/>
      <c r="B533" s="36" t="s">
        <v>571</v>
      </c>
      <c r="C533" s="36" t="s">
        <v>8</v>
      </c>
      <c r="D533" s="37">
        <v>3.0</v>
      </c>
      <c r="E533" s="38">
        <f>'חישוב לפי סניפים'!$D533/$D$1005*$J$2</f>
        <v>0.0439901127</v>
      </c>
      <c r="F533" s="37">
        <v>32.0</v>
      </c>
      <c r="G533" s="37">
        <f>'חישוב לפי סניפים'!$F533/$F$1005*$J$2</f>
        <v>0.1475586941</v>
      </c>
      <c r="H533" s="39">
        <f t="shared" si="1"/>
        <v>0.0957744034</v>
      </c>
      <c r="I533" s="37">
        <v>771.0</v>
      </c>
    </row>
    <row r="534" ht="14.25" customHeight="1">
      <c r="A534" s="32"/>
      <c r="B534" s="32" t="s">
        <v>572</v>
      </c>
      <c r="C534" s="32" t="s">
        <v>12</v>
      </c>
      <c r="D534" s="31">
        <v>13.0</v>
      </c>
      <c r="E534" s="33">
        <f>'חישוב לפי סניפים'!$D534/$D$1005*$J$2</f>
        <v>0.1906238217</v>
      </c>
      <c r="F534" s="31">
        <v>47.0</v>
      </c>
      <c r="G534" s="31">
        <f>'חישוב לפי סניפים'!$F534/$F$1005*$J$2</f>
        <v>0.216726832</v>
      </c>
      <c r="H534" s="34">
        <f t="shared" si="1"/>
        <v>0.2036753268</v>
      </c>
      <c r="I534" s="31">
        <v>4204.0</v>
      </c>
    </row>
    <row r="535" ht="14.25" customHeight="1">
      <c r="A535" s="36"/>
      <c r="B535" s="36" t="s">
        <v>573</v>
      </c>
      <c r="C535" s="36" t="s">
        <v>8</v>
      </c>
      <c r="D535" s="37">
        <v>9.0</v>
      </c>
      <c r="E535" s="38">
        <f>'חישוב לפי סניפים'!$D535/$D$1005*$J$2</f>
        <v>0.1319703381</v>
      </c>
      <c r="F535" s="37">
        <v>19.0</v>
      </c>
      <c r="G535" s="37">
        <f>'חישוב לפי סניפים'!$F535/$F$1005*$J$2</f>
        <v>0.08761297463</v>
      </c>
      <c r="H535" s="39">
        <f t="shared" si="1"/>
        <v>0.1097916564</v>
      </c>
      <c r="I535" s="37">
        <v>1080.0</v>
      </c>
    </row>
    <row r="536" ht="14.25" customHeight="1">
      <c r="A536" s="32"/>
      <c r="B536" s="32" t="s">
        <v>574</v>
      </c>
      <c r="C536" s="32" t="s">
        <v>7</v>
      </c>
      <c r="D536" s="31">
        <v>295.0</v>
      </c>
      <c r="E536" s="33">
        <f>'חישוב לפי סניפים'!$D536/$D$1005*$J$2</f>
        <v>4.325694415</v>
      </c>
      <c r="F536" s="31">
        <v>740.0</v>
      </c>
      <c r="G536" s="31">
        <f>'חישוב לפי סניפים'!$F536/$F$1005*$J$2</f>
        <v>3.412294801</v>
      </c>
      <c r="H536" s="34">
        <f t="shared" si="1"/>
        <v>3.868994608</v>
      </c>
      <c r="I536" s="31">
        <v>1015.0</v>
      </c>
    </row>
    <row r="537" ht="14.25" customHeight="1">
      <c r="A537" s="36"/>
      <c r="B537" s="36" t="s">
        <v>575</v>
      </c>
      <c r="C537" s="36" t="s">
        <v>4</v>
      </c>
      <c r="D537" s="37">
        <v>90.0</v>
      </c>
      <c r="E537" s="38">
        <f>'חישוב לפי סניפים'!$D539/$D$1005*$J$2</f>
        <v>0.1319703381</v>
      </c>
      <c r="F537" s="37">
        <v>199.0</v>
      </c>
      <c r="G537" s="37">
        <f>'חישוב לפי סניפים'!$F539/$F$1005*$J$2</f>
        <v>0.1475586941</v>
      </c>
      <c r="H537" s="39">
        <f t="shared" si="1"/>
        <v>0.1397645161</v>
      </c>
      <c r="I537" s="37">
        <v>481.0</v>
      </c>
    </row>
    <row r="538" ht="14.25" customHeight="1">
      <c r="A538" s="32"/>
      <c r="B538" s="32" t="s">
        <v>576</v>
      </c>
      <c r="C538" s="32" t="s">
        <v>2</v>
      </c>
      <c r="D538" s="31">
        <v>25.0</v>
      </c>
      <c r="E538" s="33">
        <f>'חישוב לפי סניפים'!$D537/$D$1005*$J$2</f>
        <v>1.319703381</v>
      </c>
      <c r="F538" s="31">
        <v>8.0</v>
      </c>
      <c r="G538" s="31">
        <f>'חישוב לפי סניפים'!$F537/$F$1005*$J$2</f>
        <v>0.917630629</v>
      </c>
      <c r="H538" s="34">
        <f t="shared" si="1"/>
        <v>1.118667005</v>
      </c>
      <c r="I538" s="31">
        <v>516.0</v>
      </c>
    </row>
    <row r="539" ht="14.25" customHeight="1">
      <c r="A539" s="36"/>
      <c r="B539" s="36" t="s">
        <v>577</v>
      </c>
      <c r="C539" s="36" t="s">
        <v>8</v>
      </c>
      <c r="D539" s="37">
        <v>9.0</v>
      </c>
      <c r="E539" s="38">
        <f>'חישוב לפי סניפים'!$D540/$D$1005*$J$2</f>
        <v>0.0439901127</v>
      </c>
      <c r="F539" s="37">
        <v>32.0</v>
      </c>
      <c r="G539" s="37">
        <f>'חישוב לפי סניפים'!$F540/$F$1005*$J$2</f>
        <v>0.05533451029</v>
      </c>
      <c r="H539" s="39">
        <f t="shared" si="1"/>
        <v>0.04966231149</v>
      </c>
      <c r="I539" s="37">
        <v>689.0</v>
      </c>
    </row>
    <row r="540" ht="14.25" customHeight="1">
      <c r="A540" s="32"/>
      <c r="B540" s="32" t="s">
        <v>578</v>
      </c>
      <c r="C540" s="32" t="s">
        <v>11</v>
      </c>
      <c r="D540" s="31">
        <v>3.0</v>
      </c>
      <c r="E540" s="33">
        <f>'חישוב לפי סניפים'!$D541/$D$1005*$J$2</f>
        <v>1.363693494</v>
      </c>
      <c r="F540" s="31">
        <v>12.0</v>
      </c>
      <c r="G540" s="31">
        <f>'חישוב לפי סניפים'!$F541/$F$1005*$J$2</f>
        <v>0.8346288635</v>
      </c>
      <c r="H540" s="34">
        <f t="shared" si="1"/>
        <v>1.099161179</v>
      </c>
      <c r="I540" s="31">
        <v>65.0</v>
      </c>
    </row>
    <row r="541" ht="14.25" customHeight="1">
      <c r="A541" s="36"/>
      <c r="B541" s="36" t="s">
        <v>579</v>
      </c>
      <c r="C541" s="36" t="s">
        <v>11</v>
      </c>
      <c r="D541" s="37">
        <v>93.0</v>
      </c>
      <c r="E541" s="38">
        <f>'חישוב לפי סניפים'!$D542/$D$1005*$J$2</f>
        <v>0.0146633709</v>
      </c>
      <c r="F541" s="37">
        <v>181.0</v>
      </c>
      <c r="G541" s="37">
        <f>'חישוב לפי סניפים'!$F542/$F$1005*$J$2</f>
        <v>0.02766725514</v>
      </c>
      <c r="H541" s="39">
        <f t="shared" si="1"/>
        <v>0.02116531302</v>
      </c>
      <c r="I541" s="37">
        <v>874.0</v>
      </c>
    </row>
    <row r="542" ht="14.25" customHeight="1">
      <c r="A542" s="32"/>
      <c r="B542" s="32" t="s">
        <v>580</v>
      </c>
      <c r="C542" s="32" t="s">
        <v>2</v>
      </c>
      <c r="D542" s="31">
        <v>1.0</v>
      </c>
      <c r="E542" s="33">
        <f>'חישוב לפי סניפים'!$D538/$D$1005*$J$2</f>
        <v>0.3665842725</v>
      </c>
      <c r="F542" s="31">
        <v>6.0</v>
      </c>
      <c r="G542" s="31">
        <f>'חישוב לפי סניפים'!$F538/$F$1005*$J$2</f>
        <v>0.03688967353</v>
      </c>
      <c r="H542" s="34">
        <f t="shared" si="1"/>
        <v>0.201736973</v>
      </c>
      <c r="I542" s="31">
        <v>4201.0</v>
      </c>
    </row>
    <row r="543" ht="14.25" customHeight="1">
      <c r="A543" s="36"/>
      <c r="B543" s="36" t="s">
        <v>581</v>
      </c>
      <c r="C543" s="36" t="s">
        <v>12</v>
      </c>
      <c r="D543" s="37">
        <v>16.0</v>
      </c>
      <c r="E543" s="38">
        <f>'חישוב לפי סניפים'!$D543/$D$1005*$J$2</f>
        <v>0.2346139344</v>
      </c>
      <c r="F543" s="37">
        <v>75.0</v>
      </c>
      <c r="G543" s="37">
        <f>'חישוב לפי סניפים'!$F543/$F$1005*$J$2</f>
        <v>0.3458406893</v>
      </c>
      <c r="H543" s="39">
        <f t="shared" si="1"/>
        <v>0.2902273119</v>
      </c>
      <c r="I543" s="37">
        <v>586.0</v>
      </c>
    </row>
    <row r="544" ht="14.25" customHeight="1">
      <c r="A544" s="32"/>
      <c r="B544" s="32" t="s">
        <v>582</v>
      </c>
      <c r="C544" s="32" t="s">
        <v>12</v>
      </c>
      <c r="D544" s="31">
        <v>43.0</v>
      </c>
      <c r="E544" s="33">
        <f>'חישוב לפי סניפים'!$D544/$D$1005*$J$2</f>
        <v>0.6305249487</v>
      </c>
      <c r="F544" s="31">
        <v>107.0</v>
      </c>
      <c r="G544" s="31">
        <f>'חישוב לפי סניפים'!$F544/$F$1005*$J$2</f>
        <v>0.4933993834</v>
      </c>
      <c r="H544" s="34">
        <f t="shared" si="1"/>
        <v>0.561962166</v>
      </c>
      <c r="I544" s="31">
        <v>375.0</v>
      </c>
    </row>
    <row r="545" ht="14.25" customHeight="1">
      <c r="A545" s="36"/>
      <c r="B545" s="36" t="s">
        <v>583</v>
      </c>
      <c r="C545" s="36" t="s">
        <v>12</v>
      </c>
      <c r="D545" s="37">
        <v>6.0</v>
      </c>
      <c r="E545" s="38">
        <f>'חישוב לפי סניפים'!$D545/$D$1005*$J$2</f>
        <v>0.0879802254</v>
      </c>
      <c r="F545" s="37">
        <v>33.0</v>
      </c>
      <c r="G545" s="37">
        <f>'חישוב לפי סניפים'!$F545/$F$1005*$J$2</f>
        <v>0.1521699033</v>
      </c>
      <c r="H545" s="39">
        <f t="shared" si="1"/>
        <v>0.1200750643</v>
      </c>
      <c r="I545" s="37">
        <v>695.0</v>
      </c>
    </row>
    <row r="546" ht="14.25" customHeight="1">
      <c r="A546" s="32"/>
      <c r="B546" s="32" t="s">
        <v>584</v>
      </c>
      <c r="C546" s="32" t="s">
        <v>8</v>
      </c>
      <c r="D546" s="31">
        <v>13.0</v>
      </c>
      <c r="E546" s="33">
        <f>'חישוב לפי סניפים'!$D546/$D$1005*$J$2</f>
        <v>0.1906238217</v>
      </c>
      <c r="F546" s="31">
        <v>24.0</v>
      </c>
      <c r="G546" s="31">
        <f>'חישוב לפי סניפים'!$F546/$F$1005*$J$2</f>
        <v>0.1106690206</v>
      </c>
      <c r="H546" s="34">
        <f t="shared" si="1"/>
        <v>0.1506464211</v>
      </c>
      <c r="I546" s="31">
        <v>722.0</v>
      </c>
    </row>
    <row r="547" ht="14.25" customHeight="1">
      <c r="A547" s="36"/>
      <c r="B547" s="36" t="s">
        <v>585</v>
      </c>
      <c r="C547" s="36" t="s">
        <v>8</v>
      </c>
      <c r="D547" s="37">
        <v>3.0</v>
      </c>
      <c r="E547" s="38">
        <f>'חישוב לפי סניפים'!$D547/$D$1005*$J$2</f>
        <v>0.0439901127</v>
      </c>
      <c r="F547" s="37">
        <v>14.0</v>
      </c>
      <c r="G547" s="37">
        <f>'חישוב לפי סניפים'!$F547/$F$1005*$J$2</f>
        <v>0.06455692867</v>
      </c>
      <c r="H547" s="39">
        <f t="shared" si="1"/>
        <v>0.05427352068</v>
      </c>
      <c r="I547" s="37">
        <v>2029.0</v>
      </c>
    </row>
    <row r="548" ht="14.25" customHeight="1">
      <c r="A548" s="32"/>
      <c r="B548" s="32" t="s">
        <v>586</v>
      </c>
      <c r="C548" s="32" t="s">
        <v>10</v>
      </c>
      <c r="D548" s="31">
        <v>49.0</v>
      </c>
      <c r="E548" s="33">
        <f>'חישוב לפי סניפים'!$D548/$D$1005*$J$2</f>
        <v>0.7185051741</v>
      </c>
      <c r="F548" s="31">
        <v>135.0</v>
      </c>
      <c r="G548" s="31">
        <f>'חישוב לפי סניפים'!$F548/$F$1005*$J$2</f>
        <v>0.6225132408</v>
      </c>
      <c r="H548" s="34">
        <f t="shared" si="1"/>
        <v>0.6705092074</v>
      </c>
      <c r="I548" s="31">
        <v>1140.0</v>
      </c>
    </row>
    <row r="549" ht="14.25" customHeight="1">
      <c r="A549" s="36"/>
      <c r="B549" s="36" t="s">
        <v>587</v>
      </c>
      <c r="C549" s="36" t="s">
        <v>9</v>
      </c>
      <c r="D549" s="37">
        <v>10.0</v>
      </c>
      <c r="E549" s="38">
        <f>'חישוב לפי סניפים'!$D550/$D$1005*$J$2</f>
        <v>12.58117223</v>
      </c>
      <c r="F549" s="37">
        <v>4.0</v>
      </c>
      <c r="G549" s="37">
        <f>'חישוב לפי סניפים'!$F550/$F$1005*$J$2</f>
        <v>12.80071671</v>
      </c>
      <c r="H549" s="39">
        <f t="shared" si="1"/>
        <v>12.69094447</v>
      </c>
      <c r="I549" s="37">
        <v>3797.0</v>
      </c>
    </row>
    <row r="550" ht="14.25" customHeight="1">
      <c r="A550" s="32"/>
      <c r="B550" s="32" t="s">
        <v>588</v>
      </c>
      <c r="C550" s="32" t="s">
        <v>9</v>
      </c>
      <c r="D550" s="31">
        <v>858.0</v>
      </c>
      <c r="E550" s="33">
        <f>'חישוב לפי סניפים'!$D549/$D$1005*$J$2</f>
        <v>0.146633709</v>
      </c>
      <c r="F550" s="31">
        <v>2776.0</v>
      </c>
      <c r="G550" s="31">
        <f>'חישוב לפי סניפים'!$F549/$F$1005*$J$2</f>
        <v>0.01844483676</v>
      </c>
      <c r="H550" s="34">
        <f t="shared" si="1"/>
        <v>0.08253927288</v>
      </c>
      <c r="I550" s="31">
        <v>1200.0</v>
      </c>
    </row>
    <row r="551" ht="14.25" customHeight="1">
      <c r="A551" s="36"/>
      <c r="B551" s="36" t="s">
        <v>589</v>
      </c>
      <c r="C551" s="36" t="s">
        <v>8</v>
      </c>
      <c r="D551" s="37">
        <v>17.0</v>
      </c>
      <c r="E551" s="38">
        <f>'חישוב לפי סניפים'!$D551/$D$1005*$J$2</f>
        <v>0.2492773053</v>
      </c>
      <c r="F551" s="37">
        <v>67.0</v>
      </c>
      <c r="G551" s="37">
        <f>'חישוב לפי סניפים'!$F551/$F$1005*$J$2</f>
        <v>0.3089510158</v>
      </c>
      <c r="H551" s="39">
        <f t="shared" si="1"/>
        <v>0.2791141605</v>
      </c>
      <c r="I551" s="37">
        <v>269.0</v>
      </c>
    </row>
    <row r="552" ht="14.25" customHeight="1">
      <c r="A552" s="32"/>
      <c r="B552" s="32" t="s">
        <v>590</v>
      </c>
      <c r="C552" s="32" t="s">
        <v>8</v>
      </c>
      <c r="D552" s="31">
        <v>25.0</v>
      </c>
      <c r="E552" s="33">
        <f>'חישוב לפי סניפים'!$D552/$D$1005*$J$2</f>
        <v>0.3665842725</v>
      </c>
      <c r="F552" s="31">
        <v>73.0</v>
      </c>
      <c r="G552" s="31">
        <f>'חישוב לפי סניפים'!$F552/$F$1005*$J$2</f>
        <v>0.3366182709</v>
      </c>
      <c r="H552" s="34">
        <f t="shared" si="1"/>
        <v>0.3516012717</v>
      </c>
      <c r="I552" s="31">
        <v>208.0</v>
      </c>
    </row>
    <row r="553" ht="14.25" customHeight="1">
      <c r="A553" s="36"/>
      <c r="B553" s="36" t="s">
        <v>591</v>
      </c>
      <c r="C553" s="36" t="s">
        <v>2</v>
      </c>
      <c r="D553" s="37">
        <v>5.0</v>
      </c>
      <c r="E553" s="38">
        <f>'חישוב לפי סניפים'!$D553/$D$1005*$J$2</f>
        <v>0.0733168545</v>
      </c>
      <c r="F553" s="37">
        <v>10.0</v>
      </c>
      <c r="G553" s="37">
        <f>'חישוב לפי סניפים'!$F553/$F$1005*$J$2</f>
        <v>0.04611209191</v>
      </c>
      <c r="H553" s="39">
        <f t="shared" si="1"/>
        <v>0.0597144732</v>
      </c>
      <c r="I553" s="37">
        <v>635.0</v>
      </c>
    </row>
    <row r="554" ht="14.25" customHeight="1">
      <c r="A554" s="32"/>
      <c r="B554" s="32" t="s">
        <v>592</v>
      </c>
      <c r="C554" s="32" t="s">
        <v>12</v>
      </c>
      <c r="D554" s="31">
        <v>5.0</v>
      </c>
      <c r="E554" s="33">
        <f>'חישוב לפי סניפים'!$D554/$D$1005*$J$2</f>
        <v>0.0733168545</v>
      </c>
      <c r="F554" s="31">
        <v>36.0</v>
      </c>
      <c r="G554" s="31">
        <f>'חישוב לפי סניפים'!$F554/$F$1005*$J$2</f>
        <v>0.1660035309</v>
      </c>
      <c r="H554" s="34">
        <f t="shared" si="1"/>
        <v>0.1196601927</v>
      </c>
      <c r="I554" s="31">
        <v>1163.0</v>
      </c>
    </row>
    <row r="555" ht="14.25" customHeight="1">
      <c r="A555" s="36"/>
      <c r="B555" s="36" t="s">
        <v>593</v>
      </c>
      <c r="C555" s="36" t="s">
        <v>8</v>
      </c>
      <c r="D555" s="37">
        <v>1.0</v>
      </c>
      <c r="E555" s="38">
        <f>'חישוב לפי סניפים'!$D555/$D$1005*$J$2</f>
        <v>0.0146633709</v>
      </c>
      <c r="F555" s="37">
        <v>6.0</v>
      </c>
      <c r="G555" s="37">
        <f>'חישוב לפי סניפים'!$F555/$F$1005*$J$2</f>
        <v>0.02766725514</v>
      </c>
      <c r="H555" s="39">
        <f t="shared" si="1"/>
        <v>0.02116531302</v>
      </c>
      <c r="I555" s="37">
        <v>1178.0</v>
      </c>
    </row>
    <row r="556" ht="14.25" customHeight="1">
      <c r="A556" s="32"/>
      <c r="B556" s="32" t="s">
        <v>594</v>
      </c>
      <c r="C556" s="32" t="s">
        <v>8</v>
      </c>
      <c r="D556" s="31">
        <v>17.0</v>
      </c>
      <c r="E556" s="33">
        <f>'חישוב לפי סניפים'!$D556/$D$1005*$J$2</f>
        <v>0.2492773053</v>
      </c>
      <c r="F556" s="31">
        <v>45.0</v>
      </c>
      <c r="G556" s="31">
        <f>'חישוב לפי סניפים'!$F556/$F$1005*$J$2</f>
        <v>0.2075044136</v>
      </c>
      <c r="H556" s="34">
        <f t="shared" si="1"/>
        <v>0.2283908594</v>
      </c>
      <c r="I556" s="31">
        <v>606.0</v>
      </c>
    </row>
    <row r="557" ht="14.25" customHeight="1">
      <c r="A557" s="36"/>
      <c r="B557" s="36" t="s">
        <v>595</v>
      </c>
      <c r="C557" s="36" t="s">
        <v>9</v>
      </c>
      <c r="D557" s="37">
        <v>112.0</v>
      </c>
      <c r="E557" s="38">
        <f>'חישוב לפי סניפים'!$D557/$D$1005*$J$2</f>
        <v>1.642297541</v>
      </c>
      <c r="F557" s="37">
        <v>462.0</v>
      </c>
      <c r="G557" s="37">
        <f>'חישוב לפי סניפים'!$F557/$F$1005*$J$2</f>
        <v>2.130378646</v>
      </c>
      <c r="H557" s="39">
        <f t="shared" si="1"/>
        <v>1.886338093</v>
      </c>
      <c r="I557" s="37">
        <v>28.0</v>
      </c>
    </row>
    <row r="558" ht="14.25" customHeight="1">
      <c r="A558" s="32"/>
      <c r="B558" s="32" t="s">
        <v>596</v>
      </c>
      <c r="C558" s="32" t="s">
        <v>12</v>
      </c>
      <c r="D558" s="31">
        <v>20.0</v>
      </c>
      <c r="E558" s="33">
        <f>'חישוב לפי סניפים'!$D558/$D$1005*$J$2</f>
        <v>0.293267418</v>
      </c>
      <c r="F558" s="31">
        <v>79.0</v>
      </c>
      <c r="G558" s="31">
        <f>'חישוב לפי סניפים'!$F558/$F$1005*$J$2</f>
        <v>0.3642855261</v>
      </c>
      <c r="H558" s="34">
        <f t="shared" si="1"/>
        <v>0.328776472</v>
      </c>
      <c r="I558" s="31">
        <v>104.0</v>
      </c>
    </row>
    <row r="559" ht="14.25" customHeight="1">
      <c r="A559" s="36"/>
      <c r="B559" s="36" t="s">
        <v>597</v>
      </c>
      <c r="C559" s="36" t="s">
        <v>2</v>
      </c>
      <c r="D559" s="37">
        <v>13.0</v>
      </c>
      <c r="E559" s="38">
        <f>'חישוב לפי סניפים'!$D559/$D$1005*$J$2</f>
        <v>0.1906238217</v>
      </c>
      <c r="F559" s="37">
        <v>2.0</v>
      </c>
      <c r="G559" s="37">
        <f>'חישוב לפי סניפים'!$F559/$F$1005*$J$2</f>
        <v>0.009222418382</v>
      </c>
      <c r="H559" s="39">
        <f t="shared" si="1"/>
        <v>0.09992312004</v>
      </c>
      <c r="I559" s="37">
        <v>517.0</v>
      </c>
    </row>
    <row r="560" ht="14.25" customHeight="1">
      <c r="A560" s="32"/>
      <c r="B560" s="32" t="s">
        <v>598</v>
      </c>
      <c r="C560" s="32" t="s">
        <v>8</v>
      </c>
      <c r="D560" s="31">
        <v>1.0</v>
      </c>
      <c r="E560" s="33">
        <f>'חישוב לפי סניפים'!$D560/$D$1005*$J$2</f>
        <v>0.0146633709</v>
      </c>
      <c r="F560" s="31">
        <v>9.0</v>
      </c>
      <c r="G560" s="31">
        <f>'חישוב לפי סניפים'!$F560/$F$1005*$J$2</f>
        <v>0.04150088272</v>
      </c>
      <c r="H560" s="34">
        <f t="shared" si="1"/>
        <v>0.02808212681</v>
      </c>
      <c r="I560" s="31">
        <v>1415.0</v>
      </c>
    </row>
    <row r="561" ht="14.25" customHeight="1">
      <c r="A561" s="36"/>
      <c r="B561" s="36" t="s">
        <v>599</v>
      </c>
      <c r="C561" s="36" t="s">
        <v>8</v>
      </c>
      <c r="D561" s="37">
        <v>2.0</v>
      </c>
      <c r="E561" s="38">
        <f>'חישוב לפי סניפים'!$D561/$D$1005*$J$2</f>
        <v>0.0293267418</v>
      </c>
      <c r="F561" s="37">
        <v>1.0</v>
      </c>
      <c r="G561" s="37">
        <f>'חישוב לפי סניפים'!$F561/$F$1005*$J$2</f>
        <v>0.004611209191</v>
      </c>
      <c r="H561" s="39">
        <f t="shared" si="1"/>
        <v>0.01696897549</v>
      </c>
      <c r="I561" s="37">
        <v>1414.0</v>
      </c>
    </row>
    <row r="562" ht="14.25" customHeight="1">
      <c r="A562" s="32"/>
      <c r="B562" s="32" t="s">
        <v>600</v>
      </c>
      <c r="C562" s="32" t="s">
        <v>8</v>
      </c>
      <c r="D562" s="31">
        <v>1.0</v>
      </c>
      <c r="E562" s="33">
        <f>'חישוב לפי סניפים'!$D562/$D$1005*$J$2</f>
        <v>0.0146633709</v>
      </c>
      <c r="F562" s="31">
        <v>7.0</v>
      </c>
      <c r="G562" s="31">
        <f>'חישוב לפי סניפים'!$F562/$F$1005*$J$2</f>
        <v>0.03227846434</v>
      </c>
      <c r="H562" s="34">
        <f t="shared" si="1"/>
        <v>0.02347091762</v>
      </c>
      <c r="I562" s="31">
        <v>1412.0</v>
      </c>
    </row>
    <row r="563" ht="14.25" customHeight="1">
      <c r="A563" s="36"/>
      <c r="B563" s="36" t="s">
        <v>601</v>
      </c>
      <c r="C563" s="36" t="s">
        <v>12</v>
      </c>
      <c r="D563" s="37">
        <v>18.0</v>
      </c>
      <c r="E563" s="38">
        <f>'חישוב לפי סניפים'!$D563/$D$1005*$J$2</f>
        <v>0.2639406762</v>
      </c>
      <c r="F563" s="37">
        <v>70.0</v>
      </c>
      <c r="G563" s="37">
        <f>'חישוב לפי סניפים'!$F563/$F$1005*$J$2</f>
        <v>0.3227846434</v>
      </c>
      <c r="H563" s="39">
        <f t="shared" si="1"/>
        <v>0.2933626598</v>
      </c>
      <c r="I563" s="37">
        <v>308.0</v>
      </c>
    </row>
    <row r="564" ht="14.25" customHeight="1">
      <c r="A564" s="32"/>
      <c r="B564" s="32" t="s">
        <v>602</v>
      </c>
      <c r="C564" s="32" t="s">
        <v>8</v>
      </c>
      <c r="D564" s="31">
        <v>1.0</v>
      </c>
      <c r="E564" s="33">
        <f>'חישוב לפי סניפים'!$D564/$D$1005*$J$2</f>
        <v>0.0146633709</v>
      </c>
      <c r="F564" s="31">
        <v>1.0</v>
      </c>
      <c r="G564" s="31">
        <f>'חישוב לפי סניפים'!$F564/$F$1005*$J$2</f>
        <v>0.004611209191</v>
      </c>
      <c r="H564" s="34">
        <f t="shared" si="1"/>
        <v>0.009637290045</v>
      </c>
      <c r="I564" s="31">
        <v>776.0</v>
      </c>
    </row>
    <row r="565" ht="14.25" customHeight="1">
      <c r="A565" s="36"/>
      <c r="B565" s="36" t="s">
        <v>603</v>
      </c>
      <c r="C565" s="36" t="s">
        <v>11</v>
      </c>
      <c r="D565" s="37">
        <v>21.0</v>
      </c>
      <c r="E565" s="38">
        <f>'חישוב לפי סניפים'!$D565/$D$1005*$J$2</f>
        <v>0.3079307889</v>
      </c>
      <c r="F565" s="37">
        <v>70.0</v>
      </c>
      <c r="G565" s="37">
        <f>'חישוב לפי סניפים'!$F565/$F$1005*$J$2</f>
        <v>0.3227846434</v>
      </c>
      <c r="H565" s="39">
        <f t="shared" si="1"/>
        <v>0.3153577161</v>
      </c>
      <c r="I565" s="37">
        <v>43.0</v>
      </c>
    </row>
    <row r="566" ht="14.25" customHeight="1">
      <c r="A566" s="32"/>
      <c r="B566" s="32" t="s">
        <v>604</v>
      </c>
      <c r="C566" s="32" t="s">
        <v>8</v>
      </c>
      <c r="D566" s="31">
        <v>7.0</v>
      </c>
      <c r="E566" s="33">
        <f>'חישוב לפי סניפים'!$D566/$D$1005*$J$2</f>
        <v>0.1026435963</v>
      </c>
      <c r="F566" s="31">
        <v>53.0</v>
      </c>
      <c r="G566" s="31">
        <f>'חישוב לפי סניפים'!$F566/$F$1005*$J$2</f>
        <v>0.2443940871</v>
      </c>
      <c r="H566" s="34">
        <f t="shared" si="1"/>
        <v>0.1735188417</v>
      </c>
      <c r="I566" s="31">
        <v>822.0</v>
      </c>
    </row>
    <row r="567" ht="14.25" customHeight="1">
      <c r="A567" s="36"/>
      <c r="B567" s="36" t="s">
        <v>605</v>
      </c>
      <c r="C567" s="36" t="s">
        <v>8</v>
      </c>
      <c r="D567" s="37">
        <v>13.0</v>
      </c>
      <c r="E567" s="38">
        <f>'חישוב לפי סניפים'!$D567/$D$1005*$J$2</f>
        <v>0.1906238217</v>
      </c>
      <c r="F567" s="37">
        <v>28.0</v>
      </c>
      <c r="G567" s="37">
        <f>'חישוב לפי סניפים'!$F567/$F$1005*$J$2</f>
        <v>0.1291138573</v>
      </c>
      <c r="H567" s="39">
        <f t="shared" si="1"/>
        <v>0.1598688395</v>
      </c>
      <c r="I567" s="37">
        <v>1128.0</v>
      </c>
    </row>
    <row r="568" ht="14.25" customHeight="1">
      <c r="A568" s="32"/>
      <c r="B568" s="32" t="s">
        <v>606</v>
      </c>
      <c r="C568" s="32" t="s">
        <v>8</v>
      </c>
      <c r="D568" s="31">
        <v>2.0</v>
      </c>
      <c r="E568" s="33">
        <f>'חישוב לפי סניפים'!$D568/$D$1005*$J$2</f>
        <v>0.0293267418</v>
      </c>
      <c r="F568" s="31">
        <v>2.0</v>
      </c>
      <c r="G568" s="31">
        <f>'חישוב לפי סניפים'!$F568/$F$1005*$J$2</f>
        <v>0.009222418382</v>
      </c>
      <c r="H568" s="34">
        <f t="shared" si="1"/>
        <v>0.01927458009</v>
      </c>
      <c r="I568" s="31">
        <v>2054.0</v>
      </c>
    </row>
    <row r="569" ht="14.25" customHeight="1">
      <c r="A569" s="36"/>
      <c r="B569" s="36" t="s">
        <v>607</v>
      </c>
      <c r="C569" s="36" t="s">
        <v>2</v>
      </c>
      <c r="D569" s="37">
        <v>2.0</v>
      </c>
      <c r="E569" s="38">
        <f>'חישוב לפי סניפים'!$D569/$D$1005*$J$2</f>
        <v>0.0293267418</v>
      </c>
      <c r="F569" s="37">
        <v>2.0</v>
      </c>
      <c r="G569" s="37">
        <f>'חישוב לפי סניפים'!$F569/$F$1005*$J$2</f>
        <v>0.009222418382</v>
      </c>
      <c r="H569" s="39">
        <f t="shared" si="1"/>
        <v>0.01927458009</v>
      </c>
      <c r="I569" s="37">
        <v>649.0</v>
      </c>
    </row>
    <row r="570" ht="14.25" customHeight="1">
      <c r="A570" s="32"/>
      <c r="B570" s="32" t="s">
        <v>608</v>
      </c>
      <c r="C570" s="32" t="s">
        <v>8</v>
      </c>
      <c r="D570" s="31">
        <v>2.0</v>
      </c>
      <c r="E570" s="33">
        <f>'חישוב לפי סניפים'!$D570/$D$1005*$J$2</f>
        <v>0.0293267418</v>
      </c>
      <c r="F570" s="31">
        <v>15.0</v>
      </c>
      <c r="G570" s="31">
        <f>'חישוב לפי סניפים'!$F570/$F$1005*$J$2</f>
        <v>0.06916813786</v>
      </c>
      <c r="H570" s="34">
        <f t="shared" si="1"/>
        <v>0.04924743983</v>
      </c>
      <c r="I570" s="31">
        <v>4019.0</v>
      </c>
    </row>
    <row r="571" ht="14.25" customHeight="1">
      <c r="A571" s="36"/>
      <c r="B571" s="36" t="s">
        <v>609</v>
      </c>
      <c r="C571" s="36" t="s">
        <v>8</v>
      </c>
      <c r="D571" s="37">
        <v>18.0</v>
      </c>
      <c r="E571" s="38">
        <f>'חישוב לפי סניפים'!$D571/$D$1005*$J$2</f>
        <v>0.2639406762</v>
      </c>
      <c r="F571" s="37">
        <v>32.0</v>
      </c>
      <c r="G571" s="37">
        <f>'חישוב לפי סניפים'!$F571/$F$1005*$J$2</f>
        <v>0.1475586941</v>
      </c>
      <c r="H571" s="39">
        <f t="shared" si="1"/>
        <v>0.2057496851</v>
      </c>
      <c r="I571" s="37">
        <v>731.0</v>
      </c>
    </row>
    <row r="572" ht="14.25" customHeight="1">
      <c r="A572" s="32"/>
      <c r="B572" s="32" t="s">
        <v>610</v>
      </c>
      <c r="C572" s="32" t="s">
        <v>10</v>
      </c>
      <c r="D572" s="31">
        <v>89.0</v>
      </c>
      <c r="E572" s="33">
        <f>'חישוב לפי סניפים'!$D572/$D$1005*$J$2</f>
        <v>1.30504001</v>
      </c>
      <c r="F572" s="31">
        <v>255.0</v>
      </c>
      <c r="G572" s="31">
        <f>'חישוב לפי סניפים'!$F572/$F$1005*$J$2</f>
        <v>1.175858344</v>
      </c>
      <c r="H572" s="34">
        <f t="shared" si="1"/>
        <v>1.240449177</v>
      </c>
      <c r="I572" s="31">
        <v>1268.0</v>
      </c>
    </row>
    <row r="573" ht="14.25" customHeight="1">
      <c r="A573" s="36"/>
      <c r="B573" s="36" t="s">
        <v>611</v>
      </c>
      <c r="C573" s="36" t="s">
        <v>2</v>
      </c>
      <c r="D573" s="37">
        <v>3.0</v>
      </c>
      <c r="E573" s="38">
        <f>'חישוב לפי סניפים'!$D573/$D$1005*$J$2</f>
        <v>0.0439901127</v>
      </c>
      <c r="F573" s="37">
        <v>2.0</v>
      </c>
      <c r="G573" s="37">
        <f>'חישוב לפי סניפים'!$F573/$F$1005*$J$2</f>
        <v>0.009222418382</v>
      </c>
      <c r="H573" s="39">
        <f t="shared" si="1"/>
        <v>0.02660626554</v>
      </c>
      <c r="I573" s="37">
        <v>1343.0</v>
      </c>
    </row>
    <row r="574" ht="14.25" customHeight="1">
      <c r="A574" s="32"/>
      <c r="B574" s="32" t="s">
        <v>612</v>
      </c>
      <c r="C574" s="32" t="s">
        <v>8</v>
      </c>
      <c r="D574" s="31">
        <v>37.0</v>
      </c>
      <c r="E574" s="33">
        <f>'חישוב לפי סניפים'!$D574/$D$1005*$J$2</f>
        <v>0.5425447233</v>
      </c>
      <c r="F574" s="31">
        <v>74.0</v>
      </c>
      <c r="G574" s="31">
        <f>'חישוב לפי סניפים'!$F574/$F$1005*$J$2</f>
        <v>0.3412294801</v>
      </c>
      <c r="H574" s="34">
        <f t="shared" si="1"/>
        <v>0.4418871017</v>
      </c>
      <c r="I574" s="31">
        <v>382.0</v>
      </c>
    </row>
    <row r="575" ht="14.25" customHeight="1">
      <c r="A575" s="36"/>
      <c r="B575" s="36" t="s">
        <v>613</v>
      </c>
      <c r="C575" s="36" t="s">
        <v>8</v>
      </c>
      <c r="D575" s="37">
        <v>7.0</v>
      </c>
      <c r="E575" s="38">
        <f>'חישוב לפי סניפים'!$D575/$D$1005*$J$2</f>
        <v>0.1026435963</v>
      </c>
      <c r="F575" s="37">
        <v>22.0</v>
      </c>
      <c r="G575" s="37">
        <f>'חישוב לפי סניפים'!$F575/$F$1005*$J$2</f>
        <v>0.1014466022</v>
      </c>
      <c r="H575" s="39">
        <f t="shared" si="1"/>
        <v>0.1020450992</v>
      </c>
      <c r="I575" s="37">
        <v>1202.0</v>
      </c>
    </row>
    <row r="576" ht="14.25" customHeight="1">
      <c r="A576" s="32"/>
      <c r="B576" s="32" t="s">
        <v>614</v>
      </c>
      <c r="C576" s="32" t="s">
        <v>8</v>
      </c>
      <c r="D576" s="31">
        <v>3.0</v>
      </c>
      <c r="E576" s="33">
        <f>'חישוב לפי סניפים'!$D576/$D$1005*$J$2</f>
        <v>0.0439901127</v>
      </c>
      <c r="F576" s="31">
        <v>3.0</v>
      </c>
      <c r="G576" s="31">
        <f>'חישוב לפי סניפים'!$F576/$F$1005*$J$2</f>
        <v>0.01383362757</v>
      </c>
      <c r="H576" s="34">
        <f t="shared" si="1"/>
        <v>0.02891187014</v>
      </c>
      <c r="I576" s="31">
        <v>164.0</v>
      </c>
    </row>
    <row r="577" ht="14.25" customHeight="1">
      <c r="A577" s="36"/>
      <c r="B577" s="36" t="s">
        <v>615</v>
      </c>
      <c r="C577" s="36" t="s">
        <v>12</v>
      </c>
      <c r="D577" s="37">
        <v>16.0</v>
      </c>
      <c r="E577" s="38">
        <f>'חישוב לפי סניפים'!$D577/$D$1005*$J$2</f>
        <v>0.2346139344</v>
      </c>
      <c r="F577" s="37">
        <v>70.0</v>
      </c>
      <c r="G577" s="37">
        <f>'חישוב לפי סניפים'!$F577/$F$1005*$J$2</f>
        <v>0.3227846434</v>
      </c>
      <c r="H577" s="39">
        <f t="shared" si="1"/>
        <v>0.2786992889</v>
      </c>
      <c r="I577" s="37">
        <v>596.0</v>
      </c>
    </row>
    <row r="578" ht="14.25" customHeight="1">
      <c r="A578" s="32"/>
      <c r="B578" s="32" t="s">
        <v>616</v>
      </c>
      <c r="C578" s="32" t="s">
        <v>8</v>
      </c>
      <c r="D578" s="31">
        <v>31.0</v>
      </c>
      <c r="E578" s="33">
        <f>'חישוב לפי סניפים'!$D578/$D$1005*$J$2</f>
        <v>0.4545644979</v>
      </c>
      <c r="F578" s="31">
        <v>54.0</v>
      </c>
      <c r="G578" s="31">
        <f>'חישוב לפי סניפים'!$F578/$F$1005*$J$2</f>
        <v>0.2490052963</v>
      </c>
      <c r="H578" s="34">
        <f t="shared" si="1"/>
        <v>0.3517848971</v>
      </c>
      <c r="I578" s="31">
        <v>1174.0</v>
      </c>
    </row>
    <row r="579" ht="14.25" customHeight="1">
      <c r="A579" s="36"/>
      <c r="B579" s="36" t="s">
        <v>617</v>
      </c>
      <c r="C579" s="36" t="s">
        <v>8</v>
      </c>
      <c r="D579" s="37">
        <v>6.0</v>
      </c>
      <c r="E579" s="38">
        <f>'חישוב לפי סניפים'!$D579/$D$1005*$J$2</f>
        <v>0.0879802254</v>
      </c>
      <c r="F579" s="37">
        <v>4.0</v>
      </c>
      <c r="G579" s="37">
        <f>'חישוב לפי סניפים'!$F579/$F$1005*$J$2</f>
        <v>0.01844483676</v>
      </c>
      <c r="H579" s="39">
        <f t="shared" si="1"/>
        <v>0.05321253108</v>
      </c>
      <c r="I579" s="37">
        <v>1205.0</v>
      </c>
    </row>
    <row r="580" ht="14.25" customHeight="1">
      <c r="A580" s="32"/>
      <c r="B580" s="32" t="s">
        <v>618</v>
      </c>
      <c r="C580" s="32" t="s">
        <v>11</v>
      </c>
      <c r="D580" s="31">
        <v>5.0</v>
      </c>
      <c r="E580" s="33">
        <f>'חישוב לפי סניפים'!$D580/$D$1005*$J$2</f>
        <v>0.0733168545</v>
      </c>
      <c r="F580" s="31">
        <v>21.0</v>
      </c>
      <c r="G580" s="31">
        <f>'חישוב לפי סניפים'!$F580/$F$1005*$J$2</f>
        <v>0.09683539301</v>
      </c>
      <c r="H580" s="34">
        <f t="shared" si="1"/>
        <v>0.08507612375</v>
      </c>
      <c r="I580" s="31">
        <v>48.0</v>
      </c>
    </row>
    <row r="581" ht="14.25" customHeight="1">
      <c r="A581" s="36"/>
      <c r="B581" s="36" t="s">
        <v>619</v>
      </c>
      <c r="C581" s="36" t="s">
        <v>12</v>
      </c>
      <c r="D581" s="37">
        <v>9.0</v>
      </c>
      <c r="E581" s="38">
        <f>'חישוב לפי סניפים'!$D581/$D$1005*$J$2</f>
        <v>0.1319703381</v>
      </c>
      <c r="F581" s="37">
        <v>44.0</v>
      </c>
      <c r="G581" s="37">
        <f>'חישוב לפי סניפים'!$F581/$F$1005*$J$2</f>
        <v>0.2028932044</v>
      </c>
      <c r="H581" s="39">
        <f t="shared" si="1"/>
        <v>0.1674317712</v>
      </c>
      <c r="I581" s="37">
        <v>347.0</v>
      </c>
    </row>
    <row r="582" ht="14.25" customHeight="1">
      <c r="A582" s="32"/>
      <c r="B582" s="32" t="s">
        <v>620</v>
      </c>
      <c r="C582" s="32" t="s">
        <v>2</v>
      </c>
      <c r="D582" s="31">
        <v>3.0</v>
      </c>
      <c r="E582" s="33">
        <f>'חישוב לפי סניפים'!$D582/$D$1005*$J$2</f>
        <v>0.0439901127</v>
      </c>
      <c r="F582" s="31">
        <v>6.0</v>
      </c>
      <c r="G582" s="31">
        <f>'חישוב לפי סניפים'!$F582/$F$1005*$J$2</f>
        <v>0.02766725514</v>
      </c>
      <c r="H582" s="34">
        <f t="shared" si="1"/>
        <v>0.03582868392</v>
      </c>
      <c r="I582" s="31">
        <v>994.0</v>
      </c>
    </row>
    <row r="583" ht="14.25" customHeight="1">
      <c r="A583" s="36"/>
      <c r="B583" s="36" t="s">
        <v>621</v>
      </c>
      <c r="C583" s="36" t="s">
        <v>8</v>
      </c>
      <c r="D583" s="37">
        <v>4.0</v>
      </c>
      <c r="E583" s="38">
        <f>'חישוב לפי סניפים'!$D583/$D$1005*$J$2</f>
        <v>0.0586534836</v>
      </c>
      <c r="F583" s="37">
        <v>56.0</v>
      </c>
      <c r="G583" s="37">
        <f>'חישוב לפי סניפים'!$F583/$F$1005*$J$2</f>
        <v>0.2582277147</v>
      </c>
      <c r="H583" s="39">
        <f t="shared" si="1"/>
        <v>0.1584405991</v>
      </c>
      <c r="I583" s="37">
        <v>1258.0</v>
      </c>
    </row>
    <row r="584" ht="14.25" customHeight="1">
      <c r="A584" s="32"/>
      <c r="B584" s="32" t="s">
        <v>622</v>
      </c>
      <c r="C584" s="32" t="s">
        <v>12</v>
      </c>
      <c r="D584" s="31">
        <v>7.0</v>
      </c>
      <c r="E584" s="33">
        <f>'חישוב לפי סניפים'!$D584/$D$1005*$J$2</f>
        <v>0.1026435963</v>
      </c>
      <c r="F584" s="31">
        <v>29.0</v>
      </c>
      <c r="G584" s="31">
        <f>'חישוב לפי סניפים'!$F584/$F$1005*$J$2</f>
        <v>0.1337250665</v>
      </c>
      <c r="H584" s="34">
        <f t="shared" si="1"/>
        <v>0.1181843314</v>
      </c>
      <c r="I584" s="31">
        <v>263.0</v>
      </c>
    </row>
    <row r="585" ht="14.25" customHeight="1">
      <c r="A585" s="36"/>
      <c r="B585" s="36" t="s">
        <v>623</v>
      </c>
      <c r="C585" s="36" t="s">
        <v>12</v>
      </c>
      <c r="D585" s="37">
        <v>4.0</v>
      </c>
      <c r="E585" s="38">
        <f>'חישוב לפי סניפים'!$D585/$D$1005*$J$2</f>
        <v>0.0586534836</v>
      </c>
      <c r="F585" s="37">
        <v>28.0</v>
      </c>
      <c r="G585" s="37">
        <f>'חישוב לפי סניפים'!$F585/$F$1005*$J$2</f>
        <v>0.1291138573</v>
      </c>
      <c r="H585" s="39">
        <f t="shared" si="1"/>
        <v>0.09388367047</v>
      </c>
      <c r="I585" s="37">
        <v>298.0</v>
      </c>
    </row>
    <row r="586" ht="14.25" customHeight="1">
      <c r="A586" s="32"/>
      <c r="B586" s="32" t="s">
        <v>624</v>
      </c>
      <c r="C586" s="32" t="s">
        <v>8</v>
      </c>
      <c r="D586" s="31">
        <v>14.0</v>
      </c>
      <c r="E586" s="33">
        <f>'חישוב לפי סניפים'!$D586/$D$1005*$J$2</f>
        <v>0.2052871926</v>
      </c>
      <c r="F586" s="31">
        <v>49.0</v>
      </c>
      <c r="G586" s="31">
        <f>'חישוב לפי סניפים'!$F586/$F$1005*$J$2</f>
        <v>0.2259492503</v>
      </c>
      <c r="H586" s="34">
        <f t="shared" si="1"/>
        <v>0.2156182215</v>
      </c>
      <c r="I586" s="31">
        <v>742.0</v>
      </c>
    </row>
    <row r="587" ht="14.25" customHeight="1">
      <c r="A587" s="36"/>
      <c r="B587" s="36" t="s">
        <v>625</v>
      </c>
      <c r="C587" s="36" t="s">
        <v>8</v>
      </c>
      <c r="D587" s="37">
        <v>10.0</v>
      </c>
      <c r="E587" s="38">
        <f>'חישוב לפי סניפים'!$D587/$D$1005*$J$2</f>
        <v>0.146633709</v>
      </c>
      <c r="F587" s="37">
        <v>19.0</v>
      </c>
      <c r="G587" s="37">
        <f>'חישוב לפי סניפים'!$F587/$F$1005*$J$2</f>
        <v>0.08761297463</v>
      </c>
      <c r="H587" s="39">
        <f t="shared" si="1"/>
        <v>0.1171233418</v>
      </c>
      <c r="I587" s="37">
        <v>748.0</v>
      </c>
    </row>
    <row r="588" ht="14.25" customHeight="1">
      <c r="A588" s="32"/>
      <c r="B588" s="32" t="s">
        <v>626</v>
      </c>
      <c r="C588" s="32" t="s">
        <v>2</v>
      </c>
      <c r="D588" s="31">
        <v>13.0</v>
      </c>
      <c r="E588" s="33">
        <f>'חישוב לפי סניפים'!$D588/$D$1005*$J$2</f>
        <v>0.1906238217</v>
      </c>
      <c r="F588" s="31">
        <v>8.0</v>
      </c>
      <c r="G588" s="31">
        <f>'חישוב לפי סניפים'!$F588/$F$1005*$J$2</f>
        <v>0.03688967353</v>
      </c>
      <c r="H588" s="34">
        <f t="shared" si="1"/>
        <v>0.1137567476</v>
      </c>
      <c r="I588" s="31">
        <v>939.0</v>
      </c>
    </row>
    <row r="589" ht="14.25" customHeight="1">
      <c r="A589" s="36"/>
      <c r="B589" s="36" t="s">
        <v>627</v>
      </c>
      <c r="C589" s="36" t="s">
        <v>12</v>
      </c>
      <c r="D589" s="37">
        <v>35.0</v>
      </c>
      <c r="E589" s="38">
        <f>'חישוב לפי סניפים'!$D589/$D$1005*$J$2</f>
        <v>0.5132179815</v>
      </c>
      <c r="F589" s="37">
        <v>81.0</v>
      </c>
      <c r="G589" s="37">
        <f>'חישוב לפי סניפים'!$F589/$F$1005*$J$2</f>
        <v>0.3735079445</v>
      </c>
      <c r="H589" s="39">
        <f t="shared" si="1"/>
        <v>0.443362963</v>
      </c>
      <c r="I589" s="37">
        <v>197.0</v>
      </c>
    </row>
    <row r="590" ht="14.25" customHeight="1">
      <c r="A590" s="32"/>
      <c r="B590" s="32" t="s">
        <v>628</v>
      </c>
      <c r="C590" s="32" t="s">
        <v>8</v>
      </c>
      <c r="D590" s="31">
        <v>2.0</v>
      </c>
      <c r="E590" s="33">
        <f>'חישוב לפי סניפים'!$D590/$D$1005*$J$2</f>
        <v>0.0293267418</v>
      </c>
      <c r="F590" s="31">
        <v>2.0</v>
      </c>
      <c r="G590" s="31">
        <f>'חישוב לפי סניפים'!$F590/$F$1005*$J$2</f>
        <v>0.009222418382</v>
      </c>
      <c r="H590" s="34">
        <f t="shared" si="1"/>
        <v>0.01927458009</v>
      </c>
      <c r="I590" s="31">
        <v>1082.0</v>
      </c>
    </row>
    <row r="591" ht="14.25" customHeight="1">
      <c r="A591" s="36"/>
      <c r="B591" s="36" t="s">
        <v>629</v>
      </c>
      <c r="C591" s="36" t="s">
        <v>12</v>
      </c>
      <c r="D591" s="37">
        <v>5.0</v>
      </c>
      <c r="E591" s="38">
        <f>'חישוב לפי סניפים'!$D591/$D$1005*$J$2</f>
        <v>0.0733168545</v>
      </c>
      <c r="F591" s="37">
        <v>19.0</v>
      </c>
      <c r="G591" s="37">
        <f>'חישוב לפי סניפים'!$F591/$F$1005*$J$2</f>
        <v>0.08761297463</v>
      </c>
      <c r="H591" s="39">
        <f t="shared" si="1"/>
        <v>0.08046491456</v>
      </c>
      <c r="I591" s="37">
        <v>678.0</v>
      </c>
    </row>
    <row r="592" ht="14.25" customHeight="1">
      <c r="A592" s="32"/>
      <c r="B592" s="32" t="s">
        <v>630</v>
      </c>
      <c r="C592" s="32" t="s">
        <v>12</v>
      </c>
      <c r="D592" s="31">
        <v>128.0</v>
      </c>
      <c r="E592" s="33">
        <f>'חישוב לפי סניפים'!$D592/$D$1005*$J$2</f>
        <v>1.876911475</v>
      </c>
      <c r="F592" s="31">
        <v>291.0</v>
      </c>
      <c r="G592" s="31">
        <f>'חישוב לפי סניפים'!$F592/$F$1005*$J$2</f>
        <v>1.341861875</v>
      </c>
      <c r="H592" s="34">
        <f t="shared" si="1"/>
        <v>1.609386675</v>
      </c>
      <c r="I592" s="31">
        <v>694.0</v>
      </c>
    </row>
    <row r="593" ht="14.25" customHeight="1">
      <c r="A593" s="36"/>
      <c r="B593" s="36" t="s">
        <v>631</v>
      </c>
      <c r="C593" s="36" t="s">
        <v>12</v>
      </c>
      <c r="D593" s="37">
        <v>23.0</v>
      </c>
      <c r="E593" s="38">
        <f>'חישוב לפי סניפים'!$D593/$D$1005*$J$2</f>
        <v>0.3372575307</v>
      </c>
      <c r="F593" s="37">
        <v>65.0</v>
      </c>
      <c r="G593" s="37">
        <f>'חישוב לפי סניפים'!$F593/$F$1005*$J$2</f>
        <v>0.2997285974</v>
      </c>
      <c r="H593" s="39">
        <f t="shared" si="1"/>
        <v>0.318493064</v>
      </c>
      <c r="I593" s="37">
        <v>272.0</v>
      </c>
    </row>
    <row r="594" ht="14.25" customHeight="1">
      <c r="A594" s="32"/>
      <c r="B594" s="32" t="s">
        <v>632</v>
      </c>
      <c r="C594" s="32" t="s">
        <v>8</v>
      </c>
      <c r="D594" s="31">
        <v>10.0</v>
      </c>
      <c r="E594" s="33">
        <f>'חישוב לפי סניפים'!$D594/$D$1005*$J$2</f>
        <v>0.146633709</v>
      </c>
      <c r="F594" s="31">
        <v>18.0</v>
      </c>
      <c r="G594" s="31">
        <f>'חישוב לפי סניפים'!$F594/$F$1005*$J$2</f>
        <v>0.08300176543</v>
      </c>
      <c r="H594" s="34">
        <f t="shared" si="1"/>
        <v>0.1148177372</v>
      </c>
      <c r="I594" s="31">
        <v>570.0</v>
      </c>
    </row>
    <row r="595" ht="14.25" customHeight="1">
      <c r="A595" s="36"/>
      <c r="B595" s="36" t="s">
        <v>633</v>
      </c>
      <c r="C595" s="36" t="s">
        <v>2</v>
      </c>
      <c r="D595" s="37">
        <v>12.0</v>
      </c>
      <c r="E595" s="38">
        <f>'חישוב לפי סניפים'!$D595/$D$1005*$J$2</f>
        <v>0.1759604508</v>
      </c>
      <c r="F595" s="37">
        <v>17.0</v>
      </c>
      <c r="G595" s="37">
        <f>'חישוב לפי סניפים'!$F595/$F$1005*$J$2</f>
        <v>0.07839055624</v>
      </c>
      <c r="H595" s="39">
        <f t="shared" si="1"/>
        <v>0.1271755035</v>
      </c>
      <c r="I595" s="37">
        <v>518.0</v>
      </c>
    </row>
    <row r="596" ht="14.25" customHeight="1">
      <c r="A596" s="32"/>
      <c r="B596" s="32" t="s">
        <v>634</v>
      </c>
      <c r="C596" s="32" t="s">
        <v>12</v>
      </c>
      <c r="D596" s="31">
        <v>19.0</v>
      </c>
      <c r="E596" s="33">
        <f>'חישוב לפי סניפים'!$D596/$D$1005*$J$2</f>
        <v>0.2786040471</v>
      </c>
      <c r="F596" s="31">
        <v>58.0</v>
      </c>
      <c r="G596" s="31">
        <f>'חישוב לפי סניפים'!$F596/$F$1005*$J$2</f>
        <v>0.2674501331</v>
      </c>
      <c r="H596" s="34">
        <f t="shared" si="1"/>
        <v>0.2730270901</v>
      </c>
      <c r="I596" s="31">
        <v>416.0</v>
      </c>
    </row>
    <row r="597" ht="14.25" customHeight="1">
      <c r="A597" s="36"/>
      <c r="B597" s="36" t="s">
        <v>635</v>
      </c>
      <c r="C597" s="36" t="s">
        <v>12</v>
      </c>
      <c r="D597" s="37">
        <v>33.0</v>
      </c>
      <c r="E597" s="38">
        <f>'חישוב לפי סניפים'!$D597/$D$1005*$J$2</f>
        <v>0.4838912397</v>
      </c>
      <c r="F597" s="37">
        <v>95.0</v>
      </c>
      <c r="G597" s="37">
        <f>'חישוב לפי סניפים'!$F597/$F$1005*$J$2</f>
        <v>0.4380648731</v>
      </c>
      <c r="H597" s="39">
        <f t="shared" si="1"/>
        <v>0.4609780564</v>
      </c>
      <c r="I597" s="37">
        <v>290.0</v>
      </c>
    </row>
    <row r="598" ht="14.25" customHeight="1">
      <c r="A598" s="32"/>
      <c r="B598" s="32" t="s">
        <v>636</v>
      </c>
      <c r="C598" s="32" t="s">
        <v>7</v>
      </c>
      <c r="D598" s="31">
        <v>24.0</v>
      </c>
      <c r="E598" s="33">
        <f>'חישוב לפי סניפים'!$D598/$D$1005*$J$2</f>
        <v>0.3519209016</v>
      </c>
      <c r="F598" s="31">
        <v>153.0</v>
      </c>
      <c r="G598" s="31">
        <f>'חישוב לפי סניפים'!$F598/$F$1005*$J$2</f>
        <v>0.7055150062</v>
      </c>
      <c r="H598" s="34">
        <f t="shared" si="1"/>
        <v>0.5287179539</v>
      </c>
      <c r="I598" s="31">
        <v>3616.0</v>
      </c>
    </row>
    <row r="599" ht="14.25" customHeight="1">
      <c r="A599" s="36"/>
      <c r="B599" s="36" t="s">
        <v>637</v>
      </c>
      <c r="C599" s="36" t="s">
        <v>3</v>
      </c>
      <c r="D599" s="37">
        <v>7.0</v>
      </c>
      <c r="E599" s="38">
        <f>'חישוב לפי סניפים'!$D599/$D$1005*$J$2</f>
        <v>0.1026435963</v>
      </c>
      <c r="F599" s="37">
        <v>3.0</v>
      </c>
      <c r="G599" s="37">
        <f>'חישוב לפי סניפים'!$F599/$F$1005*$J$2</f>
        <v>0.01383362757</v>
      </c>
      <c r="H599" s="39">
        <f t="shared" si="1"/>
        <v>0.05823861193</v>
      </c>
      <c r="I599" s="37">
        <v>3608.0</v>
      </c>
    </row>
    <row r="600" ht="14.25" customHeight="1">
      <c r="A600" s="32"/>
      <c r="B600" s="32" t="s">
        <v>638</v>
      </c>
      <c r="C600" s="32" t="s">
        <v>12</v>
      </c>
      <c r="D600" s="31">
        <v>7.0</v>
      </c>
      <c r="E600" s="33">
        <f>'חישוב לפי סניפים'!$D600/$D$1005*$J$2</f>
        <v>0.1026435963</v>
      </c>
      <c r="F600" s="31">
        <v>23.0</v>
      </c>
      <c r="G600" s="31">
        <f>'חישוב לפי סניפים'!$F600/$F$1005*$J$2</f>
        <v>0.1060578114</v>
      </c>
      <c r="H600" s="34">
        <f t="shared" si="1"/>
        <v>0.1043507038</v>
      </c>
      <c r="I600" s="31">
        <v>1127.0</v>
      </c>
    </row>
    <row r="601" ht="14.25" customHeight="1">
      <c r="A601" s="36"/>
      <c r="B601" s="36" t="s">
        <v>639</v>
      </c>
      <c r="C601" s="36" t="s">
        <v>8</v>
      </c>
      <c r="D601" s="37">
        <v>13.0</v>
      </c>
      <c r="E601" s="38">
        <f>'חישוב לפי סניפים'!$D601/$D$1005*$J$2</f>
        <v>0.1906238217</v>
      </c>
      <c r="F601" s="37">
        <v>60.0</v>
      </c>
      <c r="G601" s="37">
        <f>'חישוב לפי סניפים'!$F601/$F$1005*$J$2</f>
        <v>0.2766725514</v>
      </c>
      <c r="H601" s="39">
        <f t="shared" si="1"/>
        <v>0.2336481866</v>
      </c>
      <c r="I601" s="37">
        <v>4008.0</v>
      </c>
    </row>
    <row r="602" ht="14.25" customHeight="1">
      <c r="A602" s="32"/>
      <c r="B602" s="32" t="s">
        <v>640</v>
      </c>
      <c r="C602" s="32" t="s">
        <v>12</v>
      </c>
      <c r="D602" s="31">
        <v>16.0</v>
      </c>
      <c r="E602" s="33">
        <f>'חישוב לפי סניפים'!$D602/$D$1005*$J$2</f>
        <v>0.2346139344</v>
      </c>
      <c r="F602" s="31">
        <v>94.0</v>
      </c>
      <c r="G602" s="31">
        <f>'חישוב לפי סניפים'!$F602/$F$1005*$J$2</f>
        <v>0.4334536639</v>
      </c>
      <c r="H602" s="34">
        <f t="shared" si="1"/>
        <v>0.3340337992</v>
      </c>
      <c r="I602" s="31">
        <v>286.0</v>
      </c>
    </row>
    <row r="603" ht="14.25" customHeight="1">
      <c r="A603" s="36"/>
      <c r="B603" s="36" t="s">
        <v>641</v>
      </c>
      <c r="C603" s="36" t="s">
        <v>2</v>
      </c>
      <c r="D603" s="37">
        <v>22.0</v>
      </c>
      <c r="E603" s="38">
        <f>'חישוב לפי סניפים'!$D603/$D$1005*$J$2</f>
        <v>0.3225941598</v>
      </c>
      <c r="F603" s="37">
        <v>22.0</v>
      </c>
      <c r="G603" s="37">
        <f>'חישוב לפי סניפים'!$F603/$F$1005*$J$2</f>
        <v>0.1014466022</v>
      </c>
      <c r="H603" s="39">
        <f t="shared" si="1"/>
        <v>0.212020381</v>
      </c>
      <c r="I603" s="37">
        <v>1327.0</v>
      </c>
    </row>
    <row r="604" ht="14.25" customHeight="1">
      <c r="A604" s="32"/>
      <c r="B604" s="32" t="s">
        <v>642</v>
      </c>
      <c r="C604" s="32" t="s">
        <v>13</v>
      </c>
      <c r="D604" s="31">
        <v>1.0</v>
      </c>
      <c r="E604" s="33">
        <f>'חישוב לפי סניפים'!$D604/$D$1005*$J$2</f>
        <v>0.0146633709</v>
      </c>
      <c r="F604" s="31">
        <v>0.0</v>
      </c>
      <c r="G604" s="31">
        <f>'חישוב לפי סניפים'!$F604/$F$1005*$J$2</f>
        <v>0</v>
      </c>
      <c r="H604" s="34">
        <f t="shared" si="1"/>
        <v>0.00733168545</v>
      </c>
      <c r="I604" s="31" t="e">
        <v>#N/A</v>
      </c>
    </row>
    <row r="605" ht="14.25" customHeight="1">
      <c r="A605" s="36"/>
      <c r="B605" s="36" t="s">
        <v>643</v>
      </c>
      <c r="C605" s="36" t="s">
        <v>11</v>
      </c>
      <c r="D605" s="37">
        <v>73.0</v>
      </c>
      <c r="E605" s="38">
        <f>'חישוב לפי סניפים'!$D605/$D$1005*$J$2</f>
        <v>1.070426076</v>
      </c>
      <c r="F605" s="37">
        <v>114.0</v>
      </c>
      <c r="G605" s="37">
        <f>'חישוב לפי סניפים'!$F605/$F$1005*$J$2</f>
        <v>0.5256778478</v>
      </c>
      <c r="H605" s="39">
        <f t="shared" si="1"/>
        <v>0.7980519617</v>
      </c>
      <c r="I605" s="37">
        <v>1063.0</v>
      </c>
    </row>
    <row r="606" ht="14.25" customHeight="1">
      <c r="A606" s="32"/>
      <c r="B606" s="32" t="s">
        <v>644</v>
      </c>
      <c r="C606" s="32" t="s">
        <v>12</v>
      </c>
      <c r="D606" s="31">
        <v>36.0</v>
      </c>
      <c r="E606" s="33">
        <f>'חישוב לפי סניפים'!$D606/$D$1005*$J$2</f>
        <v>0.5278813524</v>
      </c>
      <c r="F606" s="31">
        <v>94.0</v>
      </c>
      <c r="G606" s="31">
        <f>'חישוב לפי סניפים'!$F606/$F$1005*$J$2</f>
        <v>0.4334536639</v>
      </c>
      <c r="H606" s="34">
        <f t="shared" si="1"/>
        <v>0.4806675082</v>
      </c>
      <c r="I606" s="31">
        <v>344.0</v>
      </c>
    </row>
    <row r="607" ht="14.25" customHeight="1">
      <c r="A607" s="36"/>
      <c r="B607" s="36" t="s">
        <v>645</v>
      </c>
      <c r="C607" s="36" t="s">
        <v>8</v>
      </c>
      <c r="D607" s="37">
        <v>18.0</v>
      </c>
      <c r="E607" s="38">
        <f>'חישוב לפי סניפים'!$D607/$D$1005*$J$2</f>
        <v>0.2639406762</v>
      </c>
      <c r="F607" s="37">
        <v>41.0</v>
      </c>
      <c r="G607" s="37">
        <f>'חישוב לפי סניפים'!$F607/$F$1005*$J$2</f>
        <v>0.1890595768</v>
      </c>
      <c r="H607" s="39">
        <f t="shared" si="1"/>
        <v>0.2265001265</v>
      </c>
      <c r="I607" s="37">
        <v>230.0</v>
      </c>
    </row>
    <row r="608" ht="14.25" customHeight="1">
      <c r="A608" s="32"/>
      <c r="B608" s="32" t="s">
        <v>646</v>
      </c>
      <c r="C608" s="32" t="s">
        <v>12</v>
      </c>
      <c r="D608" s="31">
        <v>14.0</v>
      </c>
      <c r="E608" s="33">
        <f>'חישוב לפי סניפים'!$D608/$D$1005*$J$2</f>
        <v>0.2052871926</v>
      </c>
      <c r="F608" s="31">
        <v>68.0</v>
      </c>
      <c r="G608" s="31">
        <f>'חישוב לפי סניפים'!$F608/$F$1005*$J$2</f>
        <v>0.313562225</v>
      </c>
      <c r="H608" s="34">
        <f t="shared" si="1"/>
        <v>0.2594247088</v>
      </c>
      <c r="I608" s="31">
        <v>668.0</v>
      </c>
    </row>
    <row r="609" ht="14.25" customHeight="1">
      <c r="A609" s="36"/>
      <c r="B609" s="36" t="s">
        <v>647</v>
      </c>
      <c r="C609" s="36" t="s">
        <v>12</v>
      </c>
      <c r="D609" s="37">
        <v>9.0</v>
      </c>
      <c r="E609" s="38">
        <f>'חישוב לפי סניפים'!$D609/$D$1005*$J$2</f>
        <v>0.1319703381</v>
      </c>
      <c r="F609" s="37">
        <v>58.0</v>
      </c>
      <c r="G609" s="37">
        <f>'חישוב לפי סניפים'!$F609/$F$1005*$J$2</f>
        <v>0.2674501331</v>
      </c>
      <c r="H609" s="39">
        <f t="shared" si="1"/>
        <v>0.1997102356</v>
      </c>
      <c r="I609" s="37">
        <v>325.0</v>
      </c>
    </row>
    <row r="610" ht="14.25" customHeight="1">
      <c r="A610" s="32"/>
      <c r="B610" s="32" t="s">
        <v>648</v>
      </c>
      <c r="C610" s="32" t="s">
        <v>8</v>
      </c>
      <c r="D610" s="31">
        <v>2.0</v>
      </c>
      <c r="E610" s="33">
        <f>'חישוב לפי סניפים'!$D610/$D$1005*$J$2</f>
        <v>0.0293267418</v>
      </c>
      <c r="F610" s="31">
        <v>9.0</v>
      </c>
      <c r="G610" s="31">
        <f>'חישוב לפי סניפים'!$F610/$F$1005*$J$2</f>
        <v>0.04150088272</v>
      </c>
      <c r="H610" s="34">
        <f t="shared" si="1"/>
        <v>0.03541381226</v>
      </c>
      <c r="I610" s="31">
        <v>757.0</v>
      </c>
    </row>
    <row r="611" ht="14.25" customHeight="1">
      <c r="A611" s="36"/>
      <c r="B611" s="36" t="s">
        <v>649</v>
      </c>
      <c r="C611" s="36" t="s">
        <v>8</v>
      </c>
      <c r="D611" s="37">
        <v>2.0</v>
      </c>
      <c r="E611" s="38">
        <f>'חישוב לפי סניפים'!$D611/$D$1005*$J$2</f>
        <v>0.0293267418</v>
      </c>
      <c r="F611" s="37">
        <v>7.0</v>
      </c>
      <c r="G611" s="37">
        <f>'חישוב לפי סניפים'!$F611/$F$1005*$J$2</f>
        <v>0.03227846434</v>
      </c>
      <c r="H611" s="39">
        <f t="shared" si="1"/>
        <v>0.03080260307</v>
      </c>
      <c r="I611" s="37">
        <v>58.0</v>
      </c>
    </row>
    <row r="612" ht="14.25" customHeight="1">
      <c r="A612" s="32"/>
      <c r="B612" s="32" t="s">
        <v>650</v>
      </c>
      <c r="C612" s="32" t="s">
        <v>8</v>
      </c>
      <c r="D612" s="31">
        <v>25.0</v>
      </c>
      <c r="E612" s="33">
        <f>'חישוב לפי סניפים'!$D612/$D$1005*$J$2</f>
        <v>0.3665842725</v>
      </c>
      <c r="F612" s="31">
        <v>62.0</v>
      </c>
      <c r="G612" s="31">
        <f>'חישוב לפי סניפים'!$F612/$F$1005*$J$2</f>
        <v>0.2858949698</v>
      </c>
      <c r="H612" s="34">
        <f t="shared" si="1"/>
        <v>0.3262396212</v>
      </c>
      <c r="I612" s="31">
        <v>1222.0</v>
      </c>
    </row>
    <row r="613" ht="14.25" customHeight="1">
      <c r="A613" s="36"/>
      <c r="B613" s="36" t="s">
        <v>651</v>
      </c>
      <c r="C613" s="36" t="s">
        <v>8</v>
      </c>
      <c r="D613" s="37">
        <v>3.0</v>
      </c>
      <c r="E613" s="38">
        <f>'חישוב לפי סניפים'!$D613/$D$1005*$J$2</f>
        <v>0.0439901127</v>
      </c>
      <c r="F613" s="37">
        <v>7.0</v>
      </c>
      <c r="G613" s="37">
        <f>'חישוב לפי סניפים'!$F613/$F$1005*$J$2</f>
        <v>0.03227846434</v>
      </c>
      <c r="H613" s="39">
        <f t="shared" si="1"/>
        <v>0.03813428852</v>
      </c>
      <c r="I613" s="37">
        <v>1190.0</v>
      </c>
    </row>
    <row r="614" ht="14.25" customHeight="1">
      <c r="A614" s="32"/>
      <c r="B614" s="32" t="s">
        <v>652</v>
      </c>
      <c r="C614" s="32" t="s">
        <v>10</v>
      </c>
      <c r="D614" s="31">
        <v>63.0</v>
      </c>
      <c r="E614" s="33">
        <f>'חישוב לפי סניפים'!$D614/$D$1005*$J$2</f>
        <v>0.9237923667</v>
      </c>
      <c r="F614" s="31">
        <v>135.0</v>
      </c>
      <c r="G614" s="31">
        <f>'חישוב לפי סניפים'!$F614/$F$1005*$J$2</f>
        <v>0.6225132408</v>
      </c>
      <c r="H614" s="34">
        <f t="shared" si="1"/>
        <v>0.7731528037</v>
      </c>
      <c r="I614" s="31">
        <v>99.0</v>
      </c>
    </row>
    <row r="615" ht="14.25" customHeight="1">
      <c r="A615" s="36"/>
      <c r="B615" s="36" t="s">
        <v>653</v>
      </c>
      <c r="C615" s="36" t="s">
        <v>12</v>
      </c>
      <c r="D615" s="37">
        <v>2.0</v>
      </c>
      <c r="E615" s="38">
        <f>'חישוב לפי סניפים'!$D615/$D$1005*$J$2</f>
        <v>0.0293267418</v>
      </c>
      <c r="F615" s="37">
        <v>27.0</v>
      </c>
      <c r="G615" s="37">
        <f>'חישוב לפי סניפים'!$F615/$F$1005*$J$2</f>
        <v>0.1245026482</v>
      </c>
      <c r="H615" s="39">
        <f t="shared" si="1"/>
        <v>0.07691469498</v>
      </c>
      <c r="I615" s="37">
        <v>3610.0</v>
      </c>
    </row>
    <row r="616" ht="14.25" customHeight="1">
      <c r="A616" s="32"/>
      <c r="B616" s="32" t="s">
        <v>654</v>
      </c>
      <c r="C616" s="32" t="s">
        <v>12</v>
      </c>
      <c r="D616" s="31">
        <v>5.0</v>
      </c>
      <c r="E616" s="33">
        <f>'חישוב לפי סניפים'!$D616/$D$1005*$J$2</f>
        <v>0.0733168545</v>
      </c>
      <c r="F616" s="31">
        <v>64.0</v>
      </c>
      <c r="G616" s="31">
        <f>'חישוב לפי סניפים'!$F616/$F$1005*$J$2</f>
        <v>0.2951173882</v>
      </c>
      <c r="H616" s="34">
        <f t="shared" si="1"/>
        <v>0.1842171214</v>
      </c>
      <c r="I616" s="31">
        <v>648.0</v>
      </c>
    </row>
    <row r="617" ht="14.25" customHeight="1">
      <c r="A617" s="36"/>
      <c r="B617" s="36" t="s">
        <v>655</v>
      </c>
      <c r="C617" s="36" t="s">
        <v>9</v>
      </c>
      <c r="D617" s="37">
        <v>1.0</v>
      </c>
      <c r="E617" s="38">
        <f>'חישוב לפי סניפים'!$D617/$D$1005*$J$2</f>
        <v>0.0146633709</v>
      </c>
      <c r="F617" s="37">
        <v>7.0</v>
      </c>
      <c r="G617" s="37">
        <f>'חישוב לפי סניפים'!$F617/$F$1005*$J$2</f>
        <v>0.03227846434</v>
      </c>
      <c r="H617" s="39">
        <f t="shared" si="1"/>
        <v>0.02347091762</v>
      </c>
      <c r="I617" s="37">
        <v>22.0</v>
      </c>
    </row>
    <row r="618" ht="14.25" customHeight="1">
      <c r="A618" s="32"/>
      <c r="B618" s="32" t="s">
        <v>656</v>
      </c>
      <c r="C618" s="32" t="s">
        <v>8</v>
      </c>
      <c r="D618" s="31">
        <v>1.0</v>
      </c>
      <c r="E618" s="33">
        <f>'חישוב לפי סניפים'!$D618/$D$1005*$J$2</f>
        <v>0.0146633709</v>
      </c>
      <c r="F618" s="31">
        <v>7.0</v>
      </c>
      <c r="G618" s="31">
        <f>'חישוב לפי סניפים'!$F618/$F$1005*$J$2</f>
        <v>0.03227846434</v>
      </c>
      <c r="H618" s="34">
        <f t="shared" si="1"/>
        <v>0.02347091762</v>
      </c>
      <c r="I618" s="31">
        <v>843.0</v>
      </c>
    </row>
    <row r="619" ht="14.25" customHeight="1">
      <c r="A619" s="36"/>
      <c r="B619" s="36" t="s">
        <v>657</v>
      </c>
      <c r="C619" s="36" t="s">
        <v>12</v>
      </c>
      <c r="D619" s="37">
        <v>8.0</v>
      </c>
      <c r="E619" s="38">
        <f>'חישוב לפי סניפים'!$D619/$D$1005*$J$2</f>
        <v>0.1173069672</v>
      </c>
      <c r="F619" s="37">
        <v>53.0</v>
      </c>
      <c r="G619" s="37">
        <f>'חישוב לפי סניפים'!$F619/$F$1005*$J$2</f>
        <v>0.2443940871</v>
      </c>
      <c r="H619" s="39">
        <f t="shared" si="1"/>
        <v>0.1808505272</v>
      </c>
      <c r="I619" s="37">
        <v>4101.0</v>
      </c>
    </row>
    <row r="620" ht="14.25" customHeight="1">
      <c r="A620" s="32"/>
      <c r="B620" s="32" t="s">
        <v>658</v>
      </c>
      <c r="C620" s="32" t="s">
        <v>8</v>
      </c>
      <c r="D620" s="31">
        <v>13.0</v>
      </c>
      <c r="E620" s="33">
        <f>'חישוב לפי סניפים'!$D620/$D$1005*$J$2</f>
        <v>0.1906238217</v>
      </c>
      <c r="F620" s="31">
        <v>41.0</v>
      </c>
      <c r="G620" s="31">
        <f>'חישוב לפי סניפים'!$F620/$F$1005*$J$2</f>
        <v>0.1890595768</v>
      </c>
      <c r="H620" s="34">
        <f t="shared" si="1"/>
        <v>0.1898416993</v>
      </c>
      <c r="I620" s="31">
        <v>97.0</v>
      </c>
    </row>
    <row r="621" ht="14.25" customHeight="1">
      <c r="A621" s="36"/>
      <c r="B621" s="36" t="s">
        <v>659</v>
      </c>
      <c r="C621" s="36" t="s">
        <v>12</v>
      </c>
      <c r="D621" s="37">
        <v>5.0</v>
      </c>
      <c r="E621" s="38">
        <f>'חישוב לפי סניפים'!$D621/$D$1005*$J$2</f>
        <v>0.0733168545</v>
      </c>
      <c r="F621" s="37">
        <v>33.0</v>
      </c>
      <c r="G621" s="37">
        <f>'חישוב לפי סניפים'!$F621/$F$1005*$J$2</f>
        <v>0.1521699033</v>
      </c>
      <c r="H621" s="39">
        <f t="shared" si="1"/>
        <v>0.1127433789</v>
      </c>
      <c r="I621" s="37">
        <v>66.0</v>
      </c>
    </row>
    <row r="622" ht="14.25" customHeight="1">
      <c r="A622" s="32"/>
      <c r="B622" s="32" t="s">
        <v>660</v>
      </c>
      <c r="C622" s="32" t="s">
        <v>8</v>
      </c>
      <c r="D622" s="31">
        <v>1.0</v>
      </c>
      <c r="E622" s="33">
        <f>'חישוב לפי סניפים'!$D622/$D$1005*$J$2</f>
        <v>0.0146633709</v>
      </c>
      <c r="F622" s="31">
        <v>4.0</v>
      </c>
      <c r="G622" s="31">
        <f>'חישוב לפי סניפים'!$F622/$F$1005*$J$2</f>
        <v>0.01844483676</v>
      </c>
      <c r="H622" s="34">
        <f t="shared" si="1"/>
        <v>0.01655410383</v>
      </c>
      <c r="I622" s="31">
        <v>1098.0</v>
      </c>
    </row>
    <row r="623" ht="14.25" customHeight="1">
      <c r="A623" s="36"/>
      <c r="B623" s="36" t="s">
        <v>661</v>
      </c>
      <c r="C623" s="36" t="s">
        <v>12</v>
      </c>
      <c r="D623" s="37">
        <v>4.0</v>
      </c>
      <c r="E623" s="38">
        <f>'חישוב לפי סניפים'!$D623/$D$1005*$J$2</f>
        <v>0.0586534836</v>
      </c>
      <c r="F623" s="37">
        <v>52.0</v>
      </c>
      <c r="G623" s="37">
        <f>'חישוב לפי סניפים'!$F623/$F$1005*$J$2</f>
        <v>0.2397828779</v>
      </c>
      <c r="H623" s="39">
        <f t="shared" si="1"/>
        <v>0.1492181808</v>
      </c>
      <c r="I623" s="37">
        <v>421.0</v>
      </c>
    </row>
    <row r="624" ht="14.25" customHeight="1">
      <c r="A624" s="32"/>
      <c r="B624" s="32" t="s">
        <v>662</v>
      </c>
      <c r="C624" s="32" t="s">
        <v>8</v>
      </c>
      <c r="D624" s="31">
        <v>10.0</v>
      </c>
      <c r="E624" s="33">
        <f>'חישוב לפי סניפים'!$D624/$D$1005*$J$2</f>
        <v>0.146633709</v>
      </c>
      <c r="F624" s="31">
        <v>26.0</v>
      </c>
      <c r="G624" s="31">
        <f>'חישוב לפי סניפים'!$F624/$F$1005*$J$2</f>
        <v>0.119891439</v>
      </c>
      <c r="H624" s="34">
        <f t="shared" si="1"/>
        <v>0.133262574</v>
      </c>
      <c r="I624" s="31">
        <v>765.0</v>
      </c>
    </row>
    <row r="625" ht="14.25" customHeight="1">
      <c r="A625" s="36"/>
      <c r="B625" s="36" t="s">
        <v>663</v>
      </c>
      <c r="C625" s="36" t="s">
        <v>12</v>
      </c>
      <c r="D625" s="37">
        <v>8.0</v>
      </c>
      <c r="E625" s="38">
        <f>'חישוב לפי סניפים'!$D625/$D$1005*$J$2</f>
        <v>0.1173069672</v>
      </c>
      <c r="F625" s="37">
        <v>51.0</v>
      </c>
      <c r="G625" s="37">
        <f>'חישוב לפי סניפים'!$F625/$F$1005*$J$2</f>
        <v>0.2351716687</v>
      </c>
      <c r="H625" s="39">
        <f t="shared" si="1"/>
        <v>0.176239318</v>
      </c>
      <c r="I625" s="37">
        <v>378.0</v>
      </c>
    </row>
    <row r="626" ht="14.25" customHeight="1">
      <c r="A626" s="32"/>
      <c r="B626" s="32" t="s">
        <v>664</v>
      </c>
      <c r="C626" s="32" t="s">
        <v>2</v>
      </c>
      <c r="D626" s="31">
        <v>2.0</v>
      </c>
      <c r="E626" s="33">
        <f>'חישוב לפי סניפים'!$D626/$D$1005*$J$2</f>
        <v>0.0293267418</v>
      </c>
      <c r="F626" s="31">
        <v>3.0</v>
      </c>
      <c r="G626" s="31">
        <f>'חישוב לפי סניפים'!$F626/$F$1005*$J$2</f>
        <v>0.01383362757</v>
      </c>
      <c r="H626" s="34">
        <f t="shared" si="1"/>
        <v>0.02158018469</v>
      </c>
      <c r="I626" s="31">
        <v>520.0</v>
      </c>
    </row>
    <row r="627" ht="14.25" customHeight="1">
      <c r="A627" s="36"/>
      <c r="B627" s="36" t="s">
        <v>665</v>
      </c>
      <c r="C627" s="36" t="s">
        <v>8</v>
      </c>
      <c r="D627" s="37">
        <v>7.0</v>
      </c>
      <c r="E627" s="38">
        <f>'חישוב לפי סניפים'!$D627/$D$1005*$J$2</f>
        <v>0.1026435963</v>
      </c>
      <c r="F627" s="37">
        <v>20.0</v>
      </c>
      <c r="G627" s="37">
        <f>'חישוב לפי סניפים'!$F627/$F$1005*$J$2</f>
        <v>0.09222418382</v>
      </c>
      <c r="H627" s="39">
        <f t="shared" si="1"/>
        <v>0.09743389006</v>
      </c>
      <c r="I627" s="37">
        <v>670.0</v>
      </c>
    </row>
    <row r="628" ht="14.25" customHeight="1">
      <c r="A628" s="32"/>
      <c r="B628" s="32" t="s">
        <v>666</v>
      </c>
      <c r="C628" s="32" t="s">
        <v>12</v>
      </c>
      <c r="D628" s="31">
        <v>7.0</v>
      </c>
      <c r="E628" s="33">
        <f>'חישוב לפי סניפים'!$D628/$D$1005*$J$2</f>
        <v>0.1026435963</v>
      </c>
      <c r="F628" s="31">
        <v>41.0</v>
      </c>
      <c r="G628" s="31">
        <f>'חישוב לפי סניפים'!$F628/$F$1005*$J$2</f>
        <v>0.1890595768</v>
      </c>
      <c r="H628" s="34">
        <f t="shared" si="1"/>
        <v>0.1458515866</v>
      </c>
      <c r="I628" s="31">
        <v>563.0</v>
      </c>
    </row>
    <row r="629" ht="14.25" customHeight="1">
      <c r="A629" s="36"/>
      <c r="B629" s="36" t="s">
        <v>667</v>
      </c>
      <c r="C629" s="36" t="s">
        <v>8</v>
      </c>
      <c r="D629" s="37">
        <v>6.0</v>
      </c>
      <c r="E629" s="38">
        <f>'חישוב לפי סניפים'!$D629/$D$1005*$J$2</f>
        <v>0.0879802254</v>
      </c>
      <c r="F629" s="37">
        <v>24.0</v>
      </c>
      <c r="G629" s="37">
        <f>'חישוב לפי סניפים'!$F629/$F$1005*$J$2</f>
        <v>0.1106690206</v>
      </c>
      <c r="H629" s="39">
        <f t="shared" si="1"/>
        <v>0.09932462299</v>
      </c>
      <c r="I629" s="37">
        <v>732.0</v>
      </c>
    </row>
    <row r="630" ht="14.25" customHeight="1">
      <c r="A630" s="32"/>
      <c r="B630" s="32" t="s">
        <v>668</v>
      </c>
      <c r="C630" s="32" t="s">
        <v>12</v>
      </c>
      <c r="D630" s="31">
        <v>15.0</v>
      </c>
      <c r="E630" s="33">
        <f>'חישוב לפי סניפים'!$D630/$D$1005*$J$2</f>
        <v>0.2199505635</v>
      </c>
      <c r="F630" s="31">
        <v>101.0</v>
      </c>
      <c r="G630" s="31">
        <f>'חישוב לפי סניפים'!$F630/$F$1005*$J$2</f>
        <v>0.4657321283</v>
      </c>
      <c r="H630" s="34">
        <f t="shared" si="1"/>
        <v>0.3428413459</v>
      </c>
      <c r="I630" s="31">
        <v>395.0</v>
      </c>
    </row>
    <row r="631" ht="14.25" customHeight="1">
      <c r="A631" s="36"/>
      <c r="B631" s="36" t="s">
        <v>669</v>
      </c>
      <c r="C631" s="36" t="s">
        <v>12</v>
      </c>
      <c r="D631" s="37">
        <v>113.0</v>
      </c>
      <c r="E631" s="38">
        <f>'חישוב לפי סניפים'!$D631/$D$1005*$J$2</f>
        <v>1.656960912</v>
      </c>
      <c r="F631" s="37">
        <v>168.0</v>
      </c>
      <c r="G631" s="37">
        <f>'חישוב לפי סניפים'!$F631/$F$1005*$J$2</f>
        <v>0.7746831441</v>
      </c>
      <c r="H631" s="39">
        <f t="shared" si="1"/>
        <v>1.215822028</v>
      </c>
      <c r="I631" s="37">
        <v>130.0</v>
      </c>
    </row>
    <row r="632" ht="14.25" customHeight="1">
      <c r="A632" s="32"/>
      <c r="B632" s="32" t="s">
        <v>670</v>
      </c>
      <c r="C632" s="32" t="s">
        <v>8</v>
      </c>
      <c r="D632" s="31">
        <v>16.0</v>
      </c>
      <c r="E632" s="33">
        <f>'חישוב לפי סניפים'!$D632/$D$1005*$J$2</f>
        <v>0.2346139344</v>
      </c>
      <c r="F632" s="31">
        <v>31.0</v>
      </c>
      <c r="G632" s="31">
        <f>'חישוב לפי סניפים'!$F632/$F$1005*$J$2</f>
        <v>0.1429474849</v>
      </c>
      <c r="H632" s="34">
        <f t="shared" si="1"/>
        <v>0.1887807097</v>
      </c>
      <c r="I632" s="31">
        <v>729.0</v>
      </c>
    </row>
    <row r="633" ht="14.25" customHeight="1">
      <c r="A633" s="36"/>
      <c r="B633" s="36" t="s">
        <v>671</v>
      </c>
      <c r="C633" s="36" t="s">
        <v>12</v>
      </c>
      <c r="D633" s="37">
        <v>12.0</v>
      </c>
      <c r="E633" s="38">
        <f>'חישוב לפי סניפים'!$D633/$D$1005*$J$2</f>
        <v>0.1759604508</v>
      </c>
      <c r="F633" s="37">
        <v>103.0</v>
      </c>
      <c r="G633" s="37">
        <f>'חישוב לפי סניפים'!$F633/$F$1005*$J$2</f>
        <v>0.4749545467</v>
      </c>
      <c r="H633" s="39">
        <f t="shared" si="1"/>
        <v>0.3254574987</v>
      </c>
      <c r="I633" s="37">
        <v>194.0</v>
      </c>
    </row>
    <row r="634" ht="14.25" customHeight="1">
      <c r="A634" s="32"/>
      <c r="B634" s="32" t="s">
        <v>672</v>
      </c>
      <c r="C634" s="32" t="s">
        <v>12</v>
      </c>
      <c r="D634" s="31">
        <v>14.0</v>
      </c>
      <c r="E634" s="33">
        <f>'חישוב לפי סניפים'!$D634/$D$1005*$J$2</f>
        <v>0.2052871926</v>
      </c>
      <c r="F634" s="31">
        <v>113.0</v>
      </c>
      <c r="G634" s="31">
        <f>'חישוב לפי סניפים'!$F634/$F$1005*$J$2</f>
        <v>0.5210666386</v>
      </c>
      <c r="H634" s="34">
        <f t="shared" si="1"/>
        <v>0.3631769156</v>
      </c>
      <c r="I634" s="31">
        <v>213.0</v>
      </c>
    </row>
    <row r="635" ht="14.25" customHeight="1">
      <c r="A635" s="36"/>
      <c r="B635" s="36" t="s">
        <v>673</v>
      </c>
      <c r="C635" s="36" t="s">
        <v>8</v>
      </c>
      <c r="D635" s="37">
        <v>16.0</v>
      </c>
      <c r="E635" s="38">
        <f>'חישוב לפי סניפים'!$D635/$D$1005*$J$2</f>
        <v>0.2346139344</v>
      </c>
      <c r="F635" s="37">
        <v>46.0</v>
      </c>
      <c r="G635" s="37">
        <f>'חישוב לפי סניפים'!$F635/$F$1005*$J$2</f>
        <v>0.2121156228</v>
      </c>
      <c r="H635" s="39">
        <f t="shared" si="1"/>
        <v>0.2233647786</v>
      </c>
      <c r="I635" s="37">
        <v>425.0</v>
      </c>
    </row>
    <row r="636" ht="14.25" customHeight="1">
      <c r="A636" s="32"/>
      <c r="B636" s="32" t="s">
        <v>674</v>
      </c>
      <c r="C636" s="32" t="s">
        <v>8</v>
      </c>
      <c r="D636" s="31">
        <v>2.0</v>
      </c>
      <c r="E636" s="33">
        <f>'חישוב לפי סניפים'!$D636/$D$1005*$J$2</f>
        <v>0.0293267418</v>
      </c>
      <c r="F636" s="31">
        <v>9.0</v>
      </c>
      <c r="G636" s="31">
        <f>'חישוב לפי סניפים'!$F636/$F$1005*$J$2</f>
        <v>0.04150088272</v>
      </c>
      <c r="H636" s="34">
        <f t="shared" si="1"/>
        <v>0.03541381226</v>
      </c>
      <c r="I636" s="31">
        <v>791.0</v>
      </c>
    </row>
    <row r="637" ht="14.25" customHeight="1">
      <c r="A637" s="36"/>
      <c r="B637" s="36" t="s">
        <v>675</v>
      </c>
      <c r="C637" s="36" t="s">
        <v>8</v>
      </c>
      <c r="D637" s="37">
        <v>34.0</v>
      </c>
      <c r="E637" s="38">
        <f>'חישוב לפי סניפים'!$D637/$D$1005*$J$2</f>
        <v>0.4985546106</v>
      </c>
      <c r="F637" s="37">
        <v>136.0</v>
      </c>
      <c r="G637" s="37">
        <f>'חישוב לפי סניפים'!$F637/$F$1005*$J$2</f>
        <v>0.6271244499</v>
      </c>
      <c r="H637" s="39">
        <f t="shared" si="1"/>
        <v>0.5628395303</v>
      </c>
      <c r="I637" s="37">
        <v>1315.0</v>
      </c>
    </row>
    <row r="638" ht="14.25" customHeight="1">
      <c r="A638" s="32"/>
      <c r="B638" s="32" t="s">
        <v>676</v>
      </c>
      <c r="C638" s="32" t="s">
        <v>8</v>
      </c>
      <c r="D638" s="31">
        <v>6.0</v>
      </c>
      <c r="E638" s="33">
        <f>'חישוב לפי סניפים'!$D638/$D$1005*$J$2</f>
        <v>0.0879802254</v>
      </c>
      <c r="F638" s="31">
        <v>19.0</v>
      </c>
      <c r="G638" s="31">
        <f>'חישוב לפי סניפים'!$F638/$F$1005*$J$2</f>
        <v>0.08761297463</v>
      </c>
      <c r="H638" s="34">
        <f t="shared" si="1"/>
        <v>0.08779660001</v>
      </c>
      <c r="I638" s="31">
        <v>1184.0</v>
      </c>
    </row>
    <row r="639" ht="14.25" customHeight="1">
      <c r="A639" s="36"/>
      <c r="B639" s="36" t="s">
        <v>677</v>
      </c>
      <c r="C639" s="36" t="s">
        <v>8</v>
      </c>
      <c r="D639" s="37">
        <v>3.0</v>
      </c>
      <c r="E639" s="38">
        <f>'חישוב לפי סניפים'!$D639/$D$1005*$J$2</f>
        <v>0.0439901127</v>
      </c>
      <c r="F639" s="37">
        <v>17.0</v>
      </c>
      <c r="G639" s="37">
        <f>'חישוב לפי סניפים'!$F639/$F$1005*$J$2</f>
        <v>0.07839055624</v>
      </c>
      <c r="H639" s="39">
        <f t="shared" si="1"/>
        <v>0.06119033447</v>
      </c>
      <c r="I639" s="37">
        <v>4551.0</v>
      </c>
    </row>
    <row r="640" ht="14.25" customHeight="1">
      <c r="A640" s="32"/>
      <c r="B640" s="32" t="s">
        <v>678</v>
      </c>
      <c r="C640" s="32" t="s">
        <v>8</v>
      </c>
      <c r="D640" s="31">
        <v>4.0</v>
      </c>
      <c r="E640" s="33">
        <f>'חישוב לפי סניפים'!$D640/$D$1005*$J$2</f>
        <v>0.0586534836</v>
      </c>
      <c r="F640" s="31">
        <v>17.0</v>
      </c>
      <c r="G640" s="31">
        <f>'חישוב לפי סניפים'!$F640/$F$1005*$J$2</f>
        <v>0.07839055624</v>
      </c>
      <c r="H640" s="34">
        <f t="shared" si="1"/>
        <v>0.06852201992</v>
      </c>
      <c r="I640" s="31">
        <v>1124.0</v>
      </c>
    </row>
    <row r="641" ht="14.25" customHeight="1">
      <c r="A641" s="36"/>
      <c r="B641" s="36" t="s">
        <v>679</v>
      </c>
      <c r="C641" s="36" t="s">
        <v>12</v>
      </c>
      <c r="D641" s="37">
        <v>11.0</v>
      </c>
      <c r="E641" s="38">
        <f>'חישוב לפי סניפים'!$D641/$D$1005*$J$2</f>
        <v>0.1612970799</v>
      </c>
      <c r="F641" s="37">
        <v>77.0</v>
      </c>
      <c r="G641" s="37">
        <f>'חישוב לפי סניפים'!$F641/$F$1005*$J$2</f>
        <v>0.3550631077</v>
      </c>
      <c r="H641" s="39">
        <f t="shared" si="1"/>
        <v>0.2581800938</v>
      </c>
      <c r="I641" s="37">
        <v>408.0</v>
      </c>
    </row>
    <row r="642" ht="14.25" customHeight="1">
      <c r="A642" s="32"/>
      <c r="B642" s="32" t="s">
        <v>680</v>
      </c>
      <c r="C642" s="32" t="s">
        <v>2</v>
      </c>
      <c r="D642" s="31">
        <v>37.0</v>
      </c>
      <c r="E642" s="33">
        <f>'חישוב לפי סניפים'!$D642/$D$1005*$J$2</f>
        <v>0.5425447233</v>
      </c>
      <c r="F642" s="31">
        <v>9.0</v>
      </c>
      <c r="G642" s="31">
        <f>'חישוב לפי סניפים'!$F642/$F$1005*$J$2</f>
        <v>0.04150088272</v>
      </c>
      <c r="H642" s="34">
        <f t="shared" si="1"/>
        <v>0.292022803</v>
      </c>
      <c r="I642" s="31">
        <v>524.0</v>
      </c>
    </row>
    <row r="643" ht="14.25" customHeight="1">
      <c r="A643" s="36"/>
      <c r="B643" s="36" t="s">
        <v>681</v>
      </c>
      <c r="C643" s="36" t="s">
        <v>8</v>
      </c>
      <c r="D643" s="37">
        <v>3.0</v>
      </c>
      <c r="E643" s="38">
        <f>'חישוב לפי סניפים'!$D643/$D$1005*$J$2</f>
        <v>0.0439901127</v>
      </c>
      <c r="F643" s="37">
        <v>18.0</v>
      </c>
      <c r="G643" s="37">
        <f>'חישוב לפי סניפים'!$F643/$F$1005*$J$2</f>
        <v>0.08300176543</v>
      </c>
      <c r="H643" s="39">
        <f t="shared" si="1"/>
        <v>0.06349593907</v>
      </c>
      <c r="I643" s="37">
        <v>396.0</v>
      </c>
    </row>
    <row r="644" ht="14.25" customHeight="1">
      <c r="A644" s="32"/>
      <c r="B644" s="32" t="s">
        <v>682</v>
      </c>
      <c r="C644" s="32" t="s">
        <v>8</v>
      </c>
      <c r="D644" s="31">
        <v>17.0</v>
      </c>
      <c r="E644" s="33">
        <f>'חישוב לפי סניפים'!$D644/$D$1005*$J$2</f>
        <v>0.2492773053</v>
      </c>
      <c r="F644" s="31">
        <v>63.0</v>
      </c>
      <c r="G644" s="31">
        <f>'חישוב לפי סניפים'!$F644/$F$1005*$J$2</f>
        <v>0.290506179</v>
      </c>
      <c r="H644" s="34">
        <f t="shared" si="1"/>
        <v>0.2698917422</v>
      </c>
      <c r="I644" s="31">
        <v>315.0</v>
      </c>
    </row>
    <row r="645" ht="14.25" customHeight="1">
      <c r="A645" s="36"/>
      <c r="B645" s="36" t="s">
        <v>683</v>
      </c>
      <c r="C645" s="36" t="s">
        <v>8</v>
      </c>
      <c r="D645" s="37">
        <v>4.0</v>
      </c>
      <c r="E645" s="38">
        <f>'חישוב לפי סניפים'!$D645/$D$1005*$J$2</f>
        <v>0.0586534836</v>
      </c>
      <c r="F645" s="37">
        <v>7.0</v>
      </c>
      <c r="G645" s="37">
        <f>'חישוב לפי סניפים'!$F645/$F$1005*$J$2</f>
        <v>0.03227846434</v>
      </c>
      <c r="H645" s="39">
        <f t="shared" si="1"/>
        <v>0.04546597397</v>
      </c>
      <c r="I645" s="37">
        <v>309.0</v>
      </c>
    </row>
    <row r="646" ht="14.25" customHeight="1">
      <c r="A646" s="32"/>
      <c r="B646" s="32" t="s">
        <v>684</v>
      </c>
      <c r="C646" s="32" t="s">
        <v>8</v>
      </c>
      <c r="D646" s="31">
        <v>25.0</v>
      </c>
      <c r="E646" s="33">
        <f>'חישוב לפי סניפים'!$D646/$D$1005*$J$2</f>
        <v>0.3665842725</v>
      </c>
      <c r="F646" s="31">
        <v>96.0</v>
      </c>
      <c r="G646" s="31">
        <f>'חישוב לפי סניפים'!$F646/$F$1005*$J$2</f>
        <v>0.4426760823</v>
      </c>
      <c r="H646" s="34">
        <f t="shared" si="1"/>
        <v>0.4046301774</v>
      </c>
      <c r="I646" s="31">
        <v>80.0</v>
      </c>
    </row>
    <row r="647" ht="14.25" customHeight="1">
      <c r="A647" s="36"/>
      <c r="B647" s="36" t="s">
        <v>685</v>
      </c>
      <c r="C647" s="36" t="s">
        <v>11</v>
      </c>
      <c r="D647" s="37">
        <v>240.0</v>
      </c>
      <c r="E647" s="38">
        <f>'חישוב לפי סניפים'!$D647/$D$1005*$J$2</f>
        <v>3.519209016</v>
      </c>
      <c r="F647" s="37">
        <v>675.0</v>
      </c>
      <c r="G647" s="37">
        <f>'חישוב לפי סניפים'!$F647/$F$1005*$J$2</f>
        <v>3.112566204</v>
      </c>
      <c r="H647" s="39">
        <f t="shared" si="1"/>
        <v>3.31588761</v>
      </c>
      <c r="I647" s="37">
        <v>9100.0</v>
      </c>
    </row>
    <row r="648" ht="14.25" customHeight="1">
      <c r="A648" s="32"/>
      <c r="B648" s="32" t="s">
        <v>686</v>
      </c>
      <c r="C648" s="32" t="s">
        <v>8</v>
      </c>
      <c r="D648" s="31">
        <v>1.0</v>
      </c>
      <c r="E648" s="33">
        <f>'חישוב לפי סניפים'!$D648/$D$1005*$J$2</f>
        <v>0.0146633709</v>
      </c>
      <c r="F648" s="31">
        <v>2.0</v>
      </c>
      <c r="G648" s="31">
        <f>'חישוב לפי סניפים'!$F648/$F$1005*$J$2</f>
        <v>0.009222418382</v>
      </c>
      <c r="H648" s="34">
        <f t="shared" si="1"/>
        <v>0.01194289464</v>
      </c>
      <c r="I648" s="31">
        <v>4304.0</v>
      </c>
    </row>
    <row r="649" ht="14.25" customHeight="1">
      <c r="A649" s="36"/>
      <c r="B649" s="36" t="s">
        <v>687</v>
      </c>
      <c r="C649" s="36" t="s">
        <v>8</v>
      </c>
      <c r="D649" s="37">
        <v>1.0</v>
      </c>
      <c r="E649" s="38">
        <f>'חישוב לפי סניפים'!$D649/$D$1005*$J$2</f>
        <v>0.0146633709</v>
      </c>
      <c r="F649" s="37">
        <v>3.0</v>
      </c>
      <c r="G649" s="37">
        <f>'חישוב לפי סניפים'!$F649/$F$1005*$J$2</f>
        <v>0.01383362757</v>
      </c>
      <c r="H649" s="39">
        <f t="shared" si="1"/>
        <v>0.01424849924</v>
      </c>
      <c r="I649" s="37">
        <v>55.0</v>
      </c>
    </row>
    <row r="650" ht="14.25" customHeight="1">
      <c r="A650" s="32"/>
      <c r="B650" s="32" t="s">
        <v>688</v>
      </c>
      <c r="C650" s="32" t="s">
        <v>12</v>
      </c>
      <c r="D650" s="31">
        <v>6.0</v>
      </c>
      <c r="E650" s="33">
        <f>'חישוב לפי סניפים'!$D650/$D$1005*$J$2</f>
        <v>0.0879802254</v>
      </c>
      <c r="F650" s="31">
        <v>38.0</v>
      </c>
      <c r="G650" s="31">
        <f>'חישוב לפי סניפים'!$F650/$F$1005*$J$2</f>
        <v>0.1752259493</v>
      </c>
      <c r="H650" s="34">
        <f t="shared" si="1"/>
        <v>0.1316030873</v>
      </c>
      <c r="I650" s="31">
        <v>590.0</v>
      </c>
    </row>
    <row r="651" ht="14.25" customHeight="1">
      <c r="A651" s="36"/>
      <c r="B651" s="36" t="s">
        <v>689</v>
      </c>
      <c r="C651" s="36" t="s">
        <v>8</v>
      </c>
      <c r="D651" s="37">
        <v>3.0</v>
      </c>
      <c r="E651" s="38">
        <f>'חישוב לפי סניפים'!$D651/$D$1005*$J$2</f>
        <v>0.0439901127</v>
      </c>
      <c r="F651" s="37">
        <v>7.0</v>
      </c>
      <c r="G651" s="37">
        <f>'חישוב לפי סניפים'!$F651/$F$1005*$J$2</f>
        <v>0.03227846434</v>
      </c>
      <c r="H651" s="39">
        <f t="shared" si="1"/>
        <v>0.03813428852</v>
      </c>
      <c r="I651" s="37">
        <v>4303.0</v>
      </c>
    </row>
    <row r="652" ht="14.25" customHeight="1">
      <c r="A652" s="32"/>
      <c r="B652" s="32" t="s">
        <v>690</v>
      </c>
      <c r="C652" s="32" t="s">
        <v>12</v>
      </c>
      <c r="D652" s="31">
        <v>19.0</v>
      </c>
      <c r="E652" s="33">
        <f>'חישוב לפי סניפים'!$D652/$D$1005*$J$2</f>
        <v>0.2786040471</v>
      </c>
      <c r="F652" s="31">
        <v>43.0</v>
      </c>
      <c r="G652" s="31">
        <f>'חישוב לפי סניפים'!$F652/$F$1005*$J$2</f>
        <v>0.1982819952</v>
      </c>
      <c r="H652" s="34">
        <f t="shared" si="1"/>
        <v>0.2384430211</v>
      </c>
      <c r="I652" s="31">
        <v>405.0</v>
      </c>
    </row>
    <row r="653" ht="14.25" customHeight="1">
      <c r="A653" s="36"/>
      <c r="B653" s="36" t="s">
        <v>691</v>
      </c>
      <c r="C653" s="36" t="s">
        <v>12</v>
      </c>
      <c r="D653" s="37">
        <v>8.0</v>
      </c>
      <c r="E653" s="38">
        <f>'חישוב לפי סניפים'!$D653/$D$1005*$J$2</f>
        <v>0.1173069672</v>
      </c>
      <c r="F653" s="37">
        <v>30.0</v>
      </c>
      <c r="G653" s="37">
        <f>'חישוב לפי סניפים'!$F653/$F$1005*$J$2</f>
        <v>0.1383362757</v>
      </c>
      <c r="H653" s="39">
        <f t="shared" si="1"/>
        <v>0.1278216215</v>
      </c>
      <c r="I653" s="37">
        <v>296.0</v>
      </c>
    </row>
    <row r="654" ht="14.25" customHeight="1">
      <c r="A654" s="32"/>
      <c r="B654" s="32" t="s">
        <v>692</v>
      </c>
      <c r="C654" s="32" t="s">
        <v>7</v>
      </c>
      <c r="D654" s="31">
        <v>1.0</v>
      </c>
      <c r="E654" s="33">
        <f>'חישוב לפי סניפים'!$D654/$D$1005*$J$2</f>
        <v>0.0146633709</v>
      </c>
      <c r="F654" s="31">
        <v>4.0</v>
      </c>
      <c r="G654" s="31">
        <f>'חישוב לפי סניפים'!$F654/$F$1005*$J$2</f>
        <v>0.01844483676</v>
      </c>
      <c r="H654" s="34">
        <f t="shared" si="1"/>
        <v>0.01655410383</v>
      </c>
      <c r="I654" s="31">
        <v>3725.0</v>
      </c>
    </row>
    <row r="655" ht="14.25" customHeight="1">
      <c r="A655" s="36"/>
      <c r="B655" s="36" t="s">
        <v>693</v>
      </c>
      <c r="C655" s="36" t="s">
        <v>8</v>
      </c>
      <c r="D655" s="37">
        <v>5.0</v>
      </c>
      <c r="E655" s="38">
        <f>'חישוב לפי סניפים'!$D655/$D$1005*$J$2</f>
        <v>0.0733168545</v>
      </c>
      <c r="F655" s="37">
        <v>16.0</v>
      </c>
      <c r="G655" s="37">
        <f>'חישוב לפי סניפים'!$F655/$F$1005*$J$2</f>
        <v>0.07377934705</v>
      </c>
      <c r="H655" s="39">
        <f t="shared" si="1"/>
        <v>0.07354810078</v>
      </c>
      <c r="I655" s="37">
        <v>1314.0</v>
      </c>
    </row>
    <row r="656" ht="14.25" customHeight="1">
      <c r="A656" s="32"/>
      <c r="B656" s="32" t="s">
        <v>694</v>
      </c>
      <c r="C656" s="32" t="s">
        <v>8</v>
      </c>
      <c r="D656" s="31">
        <v>5.0</v>
      </c>
      <c r="E656" s="33">
        <f>'חישוב לפי סניפים'!$D656/$D$1005*$J$2</f>
        <v>0.0733168545</v>
      </c>
      <c r="F656" s="31">
        <v>17.0</v>
      </c>
      <c r="G656" s="31">
        <f>'חישוב לפי סניפים'!$F656/$F$1005*$J$2</f>
        <v>0.07839055624</v>
      </c>
      <c r="H656" s="34">
        <f t="shared" si="1"/>
        <v>0.07585370537</v>
      </c>
      <c r="I656" s="31">
        <v>686.0</v>
      </c>
    </row>
    <row r="657" ht="14.25" customHeight="1">
      <c r="A657" s="36"/>
      <c r="B657" s="36" t="s">
        <v>695</v>
      </c>
      <c r="C657" s="36" t="s">
        <v>8</v>
      </c>
      <c r="D657" s="37">
        <v>17.0</v>
      </c>
      <c r="E657" s="38">
        <f>'חישוב לפי סניפים'!$D657/$D$1005*$J$2</f>
        <v>0.2492773053</v>
      </c>
      <c r="F657" s="37">
        <v>52.0</v>
      </c>
      <c r="G657" s="37">
        <f>'חישוב לפי סניפים'!$F657/$F$1005*$J$2</f>
        <v>0.2397828779</v>
      </c>
      <c r="H657" s="39">
        <f t="shared" si="1"/>
        <v>0.2445300916</v>
      </c>
      <c r="I657" s="37">
        <v>858.0</v>
      </c>
    </row>
    <row r="658" ht="14.25" customHeight="1">
      <c r="A658" s="32"/>
      <c r="B658" s="32" t="s">
        <v>696</v>
      </c>
      <c r="C658" s="32" t="s">
        <v>8</v>
      </c>
      <c r="D658" s="31">
        <v>6.0</v>
      </c>
      <c r="E658" s="33">
        <f>'חישוב לפי סניפים'!$D658/$D$1005*$J$2</f>
        <v>0.0879802254</v>
      </c>
      <c r="F658" s="31">
        <v>37.0</v>
      </c>
      <c r="G658" s="31">
        <f>'חישוב לפי סניפים'!$F658/$F$1005*$J$2</f>
        <v>0.1706147401</v>
      </c>
      <c r="H658" s="34">
        <f t="shared" si="1"/>
        <v>0.1292974827</v>
      </c>
      <c r="I658" s="31">
        <v>827.0</v>
      </c>
    </row>
    <row r="659" ht="14.25" customHeight="1">
      <c r="A659" s="36"/>
      <c r="B659" s="36" t="s">
        <v>697</v>
      </c>
      <c r="C659" s="36" t="s">
        <v>8</v>
      </c>
      <c r="D659" s="37">
        <v>1.0</v>
      </c>
      <c r="E659" s="38">
        <f>'חישוב לפי סניפים'!$D659/$D$1005*$J$2</f>
        <v>0.0146633709</v>
      </c>
      <c r="F659" s="37">
        <v>3.0</v>
      </c>
      <c r="G659" s="37">
        <f>'חישוב לפי סניפים'!$F659/$F$1005*$J$2</f>
        <v>0.01383362757</v>
      </c>
      <c r="H659" s="39">
        <f t="shared" si="1"/>
        <v>0.01424849924</v>
      </c>
      <c r="I659" s="37">
        <v>1071.0</v>
      </c>
    </row>
    <row r="660" ht="14.25" customHeight="1">
      <c r="A660" s="32"/>
      <c r="B660" s="32" t="s">
        <v>698</v>
      </c>
      <c r="C660" s="32" t="s">
        <v>7</v>
      </c>
      <c r="D660" s="31">
        <v>8.0</v>
      </c>
      <c r="E660" s="33">
        <f>'חישוב לפי סניפים'!$D660/$D$1005*$J$2</f>
        <v>0.1173069672</v>
      </c>
      <c r="F660" s="31">
        <v>15.0</v>
      </c>
      <c r="G660" s="31">
        <f>'חישוב לפי סניפים'!$F660/$F$1005*$J$2</f>
        <v>0.06916813786</v>
      </c>
      <c r="H660" s="34">
        <f t="shared" si="1"/>
        <v>0.09323755253</v>
      </c>
      <c r="I660" s="31">
        <v>1259.0</v>
      </c>
    </row>
    <row r="661" ht="14.25" customHeight="1">
      <c r="A661" s="36"/>
      <c r="B661" s="36" t="s">
        <v>699</v>
      </c>
      <c r="C661" s="36" t="s">
        <v>8</v>
      </c>
      <c r="D661" s="37">
        <v>1.0</v>
      </c>
      <c r="E661" s="38">
        <f>'חישוב לפי סניפים'!$D661/$D$1005*$J$2</f>
        <v>0.0146633709</v>
      </c>
      <c r="F661" s="37">
        <v>2.0</v>
      </c>
      <c r="G661" s="37">
        <f>'חישוב לפי סניפים'!$F661/$F$1005*$J$2</f>
        <v>0.009222418382</v>
      </c>
      <c r="H661" s="39">
        <f t="shared" si="1"/>
        <v>0.01194289464</v>
      </c>
      <c r="I661" s="37">
        <v>1333.0</v>
      </c>
    </row>
    <row r="662" ht="14.25" customHeight="1">
      <c r="A662" s="32"/>
      <c r="B662" s="32" t="s">
        <v>700</v>
      </c>
      <c r="C662" s="32" t="s">
        <v>11</v>
      </c>
      <c r="D662" s="31">
        <v>134.0</v>
      </c>
      <c r="E662" s="33">
        <f>'חישוב לפי סניפים'!$D662/$D$1005*$J$2</f>
        <v>1.964891701</v>
      </c>
      <c r="F662" s="31">
        <v>334.0</v>
      </c>
      <c r="G662" s="31">
        <f>'חישוב לפי סניפים'!$F662/$F$1005*$J$2</f>
        <v>1.54014387</v>
      </c>
      <c r="H662" s="34">
        <f t="shared" si="1"/>
        <v>1.752517785</v>
      </c>
      <c r="I662" s="31">
        <v>1061.0</v>
      </c>
    </row>
    <row r="663" ht="14.25" customHeight="1">
      <c r="A663" s="36"/>
      <c r="B663" s="36" t="s">
        <v>701</v>
      </c>
      <c r="C663" s="36" t="s">
        <v>8</v>
      </c>
      <c r="D663" s="37">
        <v>29.0</v>
      </c>
      <c r="E663" s="38">
        <f>'חישוב לפי סניפים'!$D663/$D$1005*$J$2</f>
        <v>0.4252377561</v>
      </c>
      <c r="F663" s="37">
        <v>117.0</v>
      </c>
      <c r="G663" s="37">
        <f>'חישוב לפי סניפים'!$F663/$F$1005*$J$2</f>
        <v>0.5395114753</v>
      </c>
      <c r="H663" s="39">
        <f t="shared" si="1"/>
        <v>0.4823746157</v>
      </c>
      <c r="I663" s="37">
        <v>1284.0</v>
      </c>
    </row>
    <row r="664" ht="14.25" customHeight="1">
      <c r="A664" s="32"/>
      <c r="B664" s="32" t="s">
        <v>702</v>
      </c>
      <c r="C664" s="32" t="s">
        <v>8</v>
      </c>
      <c r="D664" s="31">
        <v>4.0</v>
      </c>
      <c r="E664" s="33">
        <f>'חישוב לפי סניפים'!$D664/$D$1005*$J$2</f>
        <v>0.0586534836</v>
      </c>
      <c r="F664" s="31">
        <v>15.0</v>
      </c>
      <c r="G664" s="31">
        <f>'חישוב לפי סניפים'!$F664/$F$1005*$J$2</f>
        <v>0.06916813786</v>
      </c>
      <c r="H664" s="34">
        <f t="shared" si="1"/>
        <v>0.06391081073</v>
      </c>
      <c r="I664" s="31">
        <v>257.0</v>
      </c>
    </row>
    <row r="665" ht="14.25" customHeight="1">
      <c r="A665" s="36"/>
      <c r="B665" s="36" t="s">
        <v>703</v>
      </c>
      <c r="C665" s="36" t="s">
        <v>8</v>
      </c>
      <c r="D665" s="37">
        <v>18.0</v>
      </c>
      <c r="E665" s="38">
        <f>'חישוב לפי סניפים'!$D665/$D$1005*$J$2</f>
        <v>0.2639406762</v>
      </c>
      <c r="F665" s="37">
        <v>54.0</v>
      </c>
      <c r="G665" s="37">
        <f>'חישוב לפי סניפים'!$F665/$F$1005*$J$2</f>
        <v>0.2490052963</v>
      </c>
      <c r="H665" s="39">
        <f t="shared" si="1"/>
        <v>0.2564729862</v>
      </c>
      <c r="I665" s="37">
        <v>447.0</v>
      </c>
    </row>
    <row r="666" ht="14.25" customHeight="1">
      <c r="A666" s="32"/>
      <c r="B666" s="32" t="s">
        <v>704</v>
      </c>
      <c r="C666" s="32" t="s">
        <v>8</v>
      </c>
      <c r="D666" s="31">
        <v>2.0</v>
      </c>
      <c r="E666" s="33">
        <f>'חישוב לפי סניפים'!$D666/$D$1005*$J$2</f>
        <v>0.0293267418</v>
      </c>
      <c r="F666" s="31">
        <v>7.0</v>
      </c>
      <c r="G666" s="31">
        <f>'חישוב לפי סניפים'!$F666/$F$1005*$J$2</f>
        <v>0.03227846434</v>
      </c>
      <c r="H666" s="34">
        <f t="shared" si="1"/>
        <v>0.03080260307</v>
      </c>
      <c r="I666" s="31">
        <v>59.0</v>
      </c>
    </row>
    <row r="667" ht="14.25" customHeight="1">
      <c r="A667" s="36"/>
      <c r="B667" s="36" t="s">
        <v>705</v>
      </c>
      <c r="C667" s="36" t="s">
        <v>12</v>
      </c>
      <c r="D667" s="37">
        <v>15.0</v>
      </c>
      <c r="E667" s="38">
        <f>'חישוב לפי סניפים'!$D667/$D$1005*$J$2</f>
        <v>0.2199505635</v>
      </c>
      <c r="F667" s="37">
        <v>50.0</v>
      </c>
      <c r="G667" s="37">
        <f>'חישוב לפי סניפים'!$F667/$F$1005*$J$2</f>
        <v>0.2305604595</v>
      </c>
      <c r="H667" s="39">
        <f t="shared" si="1"/>
        <v>0.2252555115</v>
      </c>
      <c r="I667" s="37">
        <v>844.0</v>
      </c>
    </row>
    <row r="668" ht="14.25" customHeight="1">
      <c r="A668" s="32"/>
      <c r="B668" s="32" t="s">
        <v>706</v>
      </c>
      <c r="C668" s="32" t="s">
        <v>8</v>
      </c>
      <c r="D668" s="31">
        <v>6.0</v>
      </c>
      <c r="E668" s="33">
        <f>'חישוב לפי סניפים'!$D668/$D$1005*$J$2</f>
        <v>0.0879802254</v>
      </c>
      <c r="F668" s="31">
        <v>12.0</v>
      </c>
      <c r="G668" s="31">
        <f>'חישוב לפי סניפים'!$F668/$F$1005*$J$2</f>
        <v>0.05533451029</v>
      </c>
      <c r="H668" s="34">
        <f t="shared" si="1"/>
        <v>0.07165736784</v>
      </c>
      <c r="I668" s="31">
        <v>2045.0</v>
      </c>
    </row>
    <row r="669" ht="14.25" customHeight="1">
      <c r="A669" s="36"/>
      <c r="B669" s="36" t="s">
        <v>707</v>
      </c>
      <c r="C669" s="36" t="s">
        <v>8</v>
      </c>
      <c r="D669" s="37">
        <v>1.0</v>
      </c>
      <c r="E669" s="38">
        <f>'חישוב לפי סניפים'!$D669/$D$1005*$J$2</f>
        <v>0.0146633709</v>
      </c>
      <c r="F669" s="37">
        <v>2.0</v>
      </c>
      <c r="G669" s="37">
        <f>'חישוב לפי סניפים'!$F669/$F$1005*$J$2</f>
        <v>0.009222418382</v>
      </c>
      <c r="H669" s="39">
        <f t="shared" si="1"/>
        <v>0.01194289464</v>
      </c>
      <c r="I669" s="37">
        <v>449.0</v>
      </c>
    </row>
    <row r="670" ht="14.25" customHeight="1">
      <c r="A670" s="32"/>
      <c r="B670" s="32" t="s">
        <v>708</v>
      </c>
      <c r="C670" s="32" t="s">
        <v>2</v>
      </c>
      <c r="D670" s="31">
        <v>10.0</v>
      </c>
      <c r="E670" s="33">
        <f>'חישוב לפי סניפים'!$D670/$D$1005*$J$2</f>
        <v>0.146633709</v>
      </c>
      <c r="F670" s="31">
        <v>7.0</v>
      </c>
      <c r="G670" s="31">
        <f>'חישוב לפי סניפים'!$F670/$F$1005*$J$2</f>
        <v>0.03227846434</v>
      </c>
      <c r="H670" s="34">
        <f t="shared" si="1"/>
        <v>0.08945608667</v>
      </c>
      <c r="I670" s="31">
        <v>522.0</v>
      </c>
    </row>
    <row r="671" ht="14.25" customHeight="1">
      <c r="A671" s="36"/>
      <c r="B671" s="36" t="s">
        <v>709</v>
      </c>
      <c r="C671" s="36" t="s">
        <v>12</v>
      </c>
      <c r="D671" s="37">
        <v>13.0</v>
      </c>
      <c r="E671" s="38">
        <f>'חישוב לפי סניפים'!$D671/$D$1005*$J$2</f>
        <v>0.1906238217</v>
      </c>
      <c r="F671" s="37">
        <v>68.0</v>
      </c>
      <c r="G671" s="37">
        <f>'חישוב לפי סניפים'!$F671/$F$1005*$J$2</f>
        <v>0.313562225</v>
      </c>
      <c r="H671" s="39">
        <f t="shared" si="1"/>
        <v>0.2520930233</v>
      </c>
      <c r="I671" s="37">
        <v>433.0</v>
      </c>
    </row>
    <row r="672" ht="14.25" customHeight="1">
      <c r="A672" s="32"/>
      <c r="B672" s="32" t="s">
        <v>710</v>
      </c>
      <c r="C672" s="32" t="s">
        <v>12</v>
      </c>
      <c r="D672" s="31">
        <v>24.0</v>
      </c>
      <c r="E672" s="33">
        <f>'חישוב לפי סניפים'!$D672/$D$1005*$J$2</f>
        <v>0.3519209016</v>
      </c>
      <c r="F672" s="31">
        <v>26.0</v>
      </c>
      <c r="G672" s="31">
        <f>'חישוב לפי סניפים'!$F672/$F$1005*$J$2</f>
        <v>0.119891439</v>
      </c>
      <c r="H672" s="34">
        <f t="shared" si="1"/>
        <v>0.2359061703</v>
      </c>
      <c r="I672" s="31">
        <v>777.0</v>
      </c>
    </row>
    <row r="673" ht="14.25" customHeight="1">
      <c r="A673" s="36"/>
      <c r="B673" s="36" t="s">
        <v>711</v>
      </c>
      <c r="C673" s="36" t="s">
        <v>12</v>
      </c>
      <c r="D673" s="37">
        <v>13.0</v>
      </c>
      <c r="E673" s="38">
        <f>'חישוב לפי סניפים'!$D673/$D$1005*$J$2</f>
        <v>0.1906238217</v>
      </c>
      <c r="F673" s="37">
        <v>40.0</v>
      </c>
      <c r="G673" s="37">
        <f>'חישוב לפי סניפים'!$F673/$F$1005*$J$2</f>
        <v>0.1844483676</v>
      </c>
      <c r="H673" s="39">
        <f t="shared" si="1"/>
        <v>0.1875360947</v>
      </c>
      <c r="I673" s="37">
        <v>705.0</v>
      </c>
    </row>
    <row r="674" ht="14.25" customHeight="1">
      <c r="A674" s="32"/>
      <c r="B674" s="32" t="s">
        <v>712</v>
      </c>
      <c r="C674" s="32" t="s">
        <v>8</v>
      </c>
      <c r="D674" s="31">
        <v>5.0</v>
      </c>
      <c r="E674" s="33">
        <f>'חישוב לפי סניפים'!$D674/$D$1005*$J$2</f>
        <v>0.0733168545</v>
      </c>
      <c r="F674" s="31">
        <v>1.0</v>
      </c>
      <c r="G674" s="31">
        <f>'חישוב לפי סניפים'!$F674/$F$1005*$J$2</f>
        <v>0.004611209191</v>
      </c>
      <c r="H674" s="34">
        <f t="shared" si="1"/>
        <v>0.03896403184</v>
      </c>
      <c r="I674" s="31">
        <v>1147.0</v>
      </c>
    </row>
    <row r="675" ht="14.25" customHeight="1">
      <c r="A675" s="36"/>
      <c r="B675" s="36" t="s">
        <v>713</v>
      </c>
      <c r="C675" s="36" t="s">
        <v>8</v>
      </c>
      <c r="D675" s="37">
        <v>33.0</v>
      </c>
      <c r="E675" s="38">
        <f>'חישוב לפי סניפים'!$D675/$D$1005*$J$2</f>
        <v>0.4838912397</v>
      </c>
      <c r="F675" s="37">
        <v>47.0</v>
      </c>
      <c r="G675" s="37">
        <f>'חישוב לפי סניפים'!$F675/$F$1005*$J$2</f>
        <v>0.216726832</v>
      </c>
      <c r="H675" s="39">
        <f t="shared" si="1"/>
        <v>0.3503090358</v>
      </c>
      <c r="I675" s="37">
        <v>174.0</v>
      </c>
    </row>
    <row r="676" ht="14.25" customHeight="1">
      <c r="A676" s="32"/>
      <c r="B676" s="32" t="s">
        <v>714</v>
      </c>
      <c r="C676" s="32" t="s">
        <v>7</v>
      </c>
      <c r="D676" s="31">
        <v>36.0</v>
      </c>
      <c r="E676" s="33">
        <f>'חישוב לפי סניפים'!$D676/$D$1005*$J$2</f>
        <v>0.5278813524</v>
      </c>
      <c r="F676" s="31">
        <v>64.0</v>
      </c>
      <c r="G676" s="31">
        <f>'חישוב לפי סניפים'!$F676/$F$1005*$J$2</f>
        <v>0.2951173882</v>
      </c>
      <c r="H676" s="34">
        <f t="shared" si="1"/>
        <v>0.4114993703</v>
      </c>
      <c r="I676" s="31">
        <v>1254.0</v>
      </c>
    </row>
    <row r="677" ht="14.25" customHeight="1">
      <c r="A677" s="36"/>
      <c r="B677" s="36" t="s">
        <v>715</v>
      </c>
      <c r="C677" s="36" t="s">
        <v>2</v>
      </c>
      <c r="D677" s="37">
        <v>5.0</v>
      </c>
      <c r="E677" s="38">
        <f>'חישוב לפי סניפים'!$D677/$D$1005*$J$2</f>
        <v>0.0733168545</v>
      </c>
      <c r="F677" s="37">
        <v>5.0</v>
      </c>
      <c r="G677" s="37">
        <f>'חישוב לפי סניפים'!$F677/$F$1005*$J$2</f>
        <v>0.02305604595</v>
      </c>
      <c r="H677" s="39">
        <f t="shared" si="1"/>
        <v>0.04818645023</v>
      </c>
      <c r="I677" s="37">
        <v>523.0</v>
      </c>
    </row>
    <row r="678" ht="14.25" customHeight="1">
      <c r="A678" s="32"/>
      <c r="B678" s="32" t="s">
        <v>716</v>
      </c>
      <c r="C678" s="32" t="s">
        <v>9</v>
      </c>
      <c r="D678" s="31">
        <v>2.0</v>
      </c>
      <c r="E678" s="33">
        <f>'חישוב לפי סניפים'!$D678/$D$1005*$J$2</f>
        <v>0.0293267418</v>
      </c>
      <c r="F678" s="31">
        <v>14.0</v>
      </c>
      <c r="G678" s="31">
        <f>'חישוב לפי סניפים'!$F678/$F$1005*$J$2</f>
        <v>0.06455692867</v>
      </c>
      <c r="H678" s="34">
        <f t="shared" si="1"/>
        <v>0.04694183524</v>
      </c>
      <c r="I678" s="31">
        <v>3655.0</v>
      </c>
    </row>
    <row r="679" ht="14.25" customHeight="1">
      <c r="A679" s="36"/>
      <c r="B679" s="36" t="s">
        <v>717</v>
      </c>
      <c r="C679" s="36" t="s">
        <v>8</v>
      </c>
      <c r="D679" s="37">
        <v>1.0</v>
      </c>
      <c r="E679" s="38">
        <f>'חישוב לפי סניפים'!$D679/$D$1005*$J$2</f>
        <v>0.0146633709</v>
      </c>
      <c r="F679" s="37">
        <v>4.0</v>
      </c>
      <c r="G679" s="37">
        <f>'חישוב לפי סניפים'!$F679/$F$1005*$J$2</f>
        <v>0.01844483676</v>
      </c>
      <c r="H679" s="39">
        <f t="shared" si="1"/>
        <v>0.01655410383</v>
      </c>
      <c r="I679" s="37">
        <v>351.0</v>
      </c>
    </row>
    <row r="680" ht="14.25" customHeight="1">
      <c r="A680" s="32"/>
      <c r="B680" s="32" t="s">
        <v>718</v>
      </c>
      <c r="C680" s="32" t="s">
        <v>8</v>
      </c>
      <c r="D680" s="31">
        <v>1.0</v>
      </c>
      <c r="E680" s="33">
        <f>'חישוב לפי סניפים'!$D680/$D$1005*$J$2</f>
        <v>0.0146633709</v>
      </c>
      <c r="F680" s="31">
        <v>6.0</v>
      </c>
      <c r="G680" s="31">
        <f>'חישוב לפי סניפים'!$F680/$F$1005*$J$2</f>
        <v>0.02766725514</v>
      </c>
      <c r="H680" s="34">
        <f t="shared" si="1"/>
        <v>0.02116531302</v>
      </c>
      <c r="I680" s="31">
        <v>1195.0</v>
      </c>
    </row>
    <row r="681" ht="14.25" customHeight="1">
      <c r="A681" s="36"/>
      <c r="B681" s="36" t="s">
        <v>719</v>
      </c>
      <c r="C681" s="36" t="s">
        <v>8</v>
      </c>
      <c r="D681" s="37">
        <v>1.0</v>
      </c>
      <c r="E681" s="38">
        <f>'חישוב לפי סניפים'!$D681/$D$1005*$J$2</f>
        <v>0.0146633709</v>
      </c>
      <c r="F681" s="37">
        <v>13.0</v>
      </c>
      <c r="G681" s="37">
        <f>'חישוב לפי סניפים'!$F681/$F$1005*$J$2</f>
        <v>0.05994571948</v>
      </c>
      <c r="H681" s="39">
        <f t="shared" si="1"/>
        <v>0.03730454519</v>
      </c>
      <c r="I681" s="37">
        <v>1280.0</v>
      </c>
    </row>
    <row r="682" ht="14.25" customHeight="1">
      <c r="A682" s="32"/>
      <c r="B682" s="32" t="s">
        <v>720</v>
      </c>
      <c r="C682" s="32" t="s">
        <v>8</v>
      </c>
      <c r="D682" s="31">
        <v>7.0</v>
      </c>
      <c r="E682" s="33">
        <f>'חישוב לפי סניפים'!$D682/$D$1005*$J$2</f>
        <v>0.1026435963</v>
      </c>
      <c r="F682" s="31">
        <v>38.0</v>
      </c>
      <c r="G682" s="31">
        <f>'חישוב לפי סניפים'!$F682/$F$1005*$J$2</f>
        <v>0.1752259493</v>
      </c>
      <c r="H682" s="34">
        <f t="shared" si="1"/>
        <v>0.1389347728</v>
      </c>
      <c r="I682" s="31">
        <v>851.0</v>
      </c>
    </row>
    <row r="683" ht="14.25" customHeight="1">
      <c r="A683" s="36"/>
      <c r="B683" s="36" t="s">
        <v>721</v>
      </c>
      <c r="C683" s="36" t="s">
        <v>12</v>
      </c>
      <c r="D683" s="37">
        <v>2.0</v>
      </c>
      <c r="E683" s="38">
        <f>'חישוב לפי סניפים'!$D683/$D$1005*$J$2</f>
        <v>0.0293267418</v>
      </c>
      <c r="F683" s="37">
        <v>71.0</v>
      </c>
      <c r="G683" s="37">
        <f>'חישוב לפי סניפים'!$F683/$F$1005*$J$2</f>
        <v>0.3273958525</v>
      </c>
      <c r="H683" s="39">
        <f t="shared" si="1"/>
        <v>0.1783612972</v>
      </c>
      <c r="I683" s="37">
        <v>359.0</v>
      </c>
    </row>
    <row r="684" ht="14.25" customHeight="1">
      <c r="A684" s="32"/>
      <c r="B684" s="32" t="s">
        <v>722</v>
      </c>
      <c r="C684" s="32" t="s">
        <v>12</v>
      </c>
      <c r="D684" s="31">
        <v>21.0</v>
      </c>
      <c r="E684" s="33">
        <f>'חישוב לפי סניפים'!$D684/$D$1005*$J$2</f>
        <v>0.3079307889</v>
      </c>
      <c r="F684" s="31">
        <v>82.0</v>
      </c>
      <c r="G684" s="31">
        <f>'חישוב לפי סניפים'!$F684/$F$1005*$J$2</f>
        <v>0.3781191536</v>
      </c>
      <c r="H684" s="34">
        <f t="shared" si="1"/>
        <v>0.3430249713</v>
      </c>
      <c r="I684" s="31">
        <v>808.0</v>
      </c>
    </row>
    <row r="685" ht="14.25" customHeight="1">
      <c r="A685" s="36"/>
      <c r="B685" s="36" t="s">
        <v>723</v>
      </c>
      <c r="C685" s="36" t="s">
        <v>8</v>
      </c>
      <c r="D685" s="37">
        <v>17.0</v>
      </c>
      <c r="E685" s="38">
        <f>'חישוב לפי סניפים'!$D685/$D$1005*$J$2</f>
        <v>0.2492773053</v>
      </c>
      <c r="F685" s="37">
        <v>62.0</v>
      </c>
      <c r="G685" s="37">
        <f>'חישוב לפי סניפים'!$F685/$F$1005*$J$2</f>
        <v>0.2858949698</v>
      </c>
      <c r="H685" s="39">
        <f t="shared" si="1"/>
        <v>0.2675861376</v>
      </c>
      <c r="I685" s="37">
        <v>553.0</v>
      </c>
    </row>
    <row r="686" ht="14.25" customHeight="1">
      <c r="A686" s="32"/>
      <c r="B686" s="32" t="s">
        <v>724</v>
      </c>
      <c r="C686" s="32" t="s">
        <v>12</v>
      </c>
      <c r="D686" s="31">
        <v>54.0</v>
      </c>
      <c r="E686" s="33">
        <f>'חישוב לפי סניפים'!$D686/$D$1005*$J$2</f>
        <v>0.7918220286</v>
      </c>
      <c r="F686" s="31">
        <v>54.0</v>
      </c>
      <c r="G686" s="31">
        <f>'חישוב לפי סניפים'!$F686/$F$1005*$J$2</f>
        <v>0.2490052963</v>
      </c>
      <c r="H686" s="34">
        <f t="shared" si="1"/>
        <v>0.5204136624</v>
      </c>
      <c r="I686" s="31">
        <v>256.0</v>
      </c>
    </row>
    <row r="687" ht="14.25" customHeight="1">
      <c r="A687" s="36"/>
      <c r="B687" s="36" t="s">
        <v>725</v>
      </c>
      <c r="C687" s="36" t="s">
        <v>8</v>
      </c>
      <c r="D687" s="37">
        <v>1.0</v>
      </c>
      <c r="E687" s="38">
        <f>'חישוב לפי סניפים'!$D687/$D$1005*$J$2</f>
        <v>0.0146633709</v>
      </c>
      <c r="F687" s="37">
        <v>19.0</v>
      </c>
      <c r="G687" s="37">
        <f>'חישוב לפי סניפים'!$F687/$F$1005*$J$2</f>
        <v>0.08761297463</v>
      </c>
      <c r="H687" s="39">
        <f t="shared" si="1"/>
        <v>0.05113817276</v>
      </c>
      <c r="I687" s="37">
        <v>11.0</v>
      </c>
    </row>
    <row r="688" ht="14.25" customHeight="1">
      <c r="A688" s="32"/>
      <c r="B688" s="32" t="s">
        <v>726</v>
      </c>
      <c r="C688" s="32" t="s">
        <v>8</v>
      </c>
      <c r="D688" s="31">
        <v>4.0</v>
      </c>
      <c r="E688" s="33">
        <f>'חישוב לפי סניפים'!$D688/$D$1005*$J$2</f>
        <v>0.0586534836</v>
      </c>
      <c r="F688" s="31">
        <v>12.0</v>
      </c>
      <c r="G688" s="31">
        <f>'חישוב לפי סניפים'!$F688/$F$1005*$J$2</f>
        <v>0.05533451029</v>
      </c>
      <c r="H688" s="34">
        <f t="shared" si="1"/>
        <v>0.05699399694</v>
      </c>
      <c r="I688" s="31">
        <v>165.0</v>
      </c>
    </row>
    <row r="689" ht="14.25" customHeight="1">
      <c r="A689" s="36"/>
      <c r="B689" s="36" t="s">
        <v>727</v>
      </c>
      <c r="C689" s="36" t="s">
        <v>12</v>
      </c>
      <c r="D689" s="37">
        <v>9.0</v>
      </c>
      <c r="E689" s="38">
        <f>'חישוב לפי סניפים'!$D689/$D$1005*$J$2</f>
        <v>0.1319703381</v>
      </c>
      <c r="F689" s="37">
        <v>51.0</v>
      </c>
      <c r="G689" s="37">
        <f>'חישוב לפי סניפים'!$F689/$F$1005*$J$2</f>
        <v>0.2351716687</v>
      </c>
      <c r="H689" s="39">
        <f t="shared" si="1"/>
        <v>0.1835710034</v>
      </c>
      <c r="I689" s="37">
        <v>402.0</v>
      </c>
    </row>
    <row r="690" ht="14.25" customHeight="1">
      <c r="A690" s="32"/>
      <c r="B690" s="32" t="s">
        <v>728</v>
      </c>
      <c r="C690" s="32" t="s">
        <v>8</v>
      </c>
      <c r="D690" s="31">
        <v>6.0</v>
      </c>
      <c r="E690" s="33">
        <f>'חישוב לפי סניפים'!$D690/$D$1005*$J$2</f>
        <v>0.0879802254</v>
      </c>
      <c r="F690" s="31">
        <v>20.0</v>
      </c>
      <c r="G690" s="31">
        <f>'חישוב לפי סניפים'!$F690/$F$1005*$J$2</f>
        <v>0.09222418382</v>
      </c>
      <c r="H690" s="34">
        <f t="shared" si="1"/>
        <v>0.09010220461</v>
      </c>
      <c r="I690" s="31">
        <v>699.0</v>
      </c>
    </row>
    <row r="691" ht="14.25" customHeight="1">
      <c r="A691" s="36"/>
      <c r="B691" s="36" t="s">
        <v>729</v>
      </c>
      <c r="C691" s="36" t="s">
        <v>8</v>
      </c>
      <c r="D691" s="37">
        <v>8.0</v>
      </c>
      <c r="E691" s="38">
        <f>'חישוב לפי סניפים'!$D691/$D$1005*$J$2</f>
        <v>0.1173069672</v>
      </c>
      <c r="F691" s="37">
        <v>17.0</v>
      </c>
      <c r="G691" s="37">
        <f>'חישוב לפי סניפים'!$F691/$F$1005*$J$2</f>
        <v>0.07839055624</v>
      </c>
      <c r="H691" s="39">
        <f t="shared" si="1"/>
        <v>0.09784876172</v>
      </c>
      <c r="I691" s="37">
        <v>2047.0</v>
      </c>
    </row>
    <row r="692" ht="14.25" customHeight="1">
      <c r="A692" s="32"/>
      <c r="B692" s="32" t="s">
        <v>730</v>
      </c>
      <c r="C692" s="32" t="s">
        <v>12</v>
      </c>
      <c r="D692" s="31">
        <v>2.0</v>
      </c>
      <c r="E692" s="33">
        <f>'חישוב לפי סניפים'!$D692/$D$1005*$J$2</f>
        <v>0.0293267418</v>
      </c>
      <c r="F692" s="31">
        <v>29.0</v>
      </c>
      <c r="G692" s="31">
        <f>'חישוב לפי סניפים'!$F692/$F$1005*$J$2</f>
        <v>0.1337250665</v>
      </c>
      <c r="H692" s="34">
        <f t="shared" si="1"/>
        <v>0.08152590417</v>
      </c>
      <c r="I692" s="31">
        <v>69.0</v>
      </c>
    </row>
    <row r="693" ht="14.25" customHeight="1">
      <c r="A693" s="36"/>
      <c r="B693" s="36" t="s">
        <v>731</v>
      </c>
      <c r="C693" s="36" t="s">
        <v>12</v>
      </c>
      <c r="D693" s="37">
        <v>12.0</v>
      </c>
      <c r="E693" s="38">
        <f>'חישוב לפי סניפים'!$D693/$D$1005*$J$2</f>
        <v>0.1759604508</v>
      </c>
      <c r="F693" s="37">
        <v>44.0</v>
      </c>
      <c r="G693" s="37">
        <f>'חישוב לפי סניפים'!$F693/$F$1005*$J$2</f>
        <v>0.2028932044</v>
      </c>
      <c r="H693" s="39">
        <f t="shared" si="1"/>
        <v>0.1894268276</v>
      </c>
      <c r="I693" s="37">
        <v>348.0</v>
      </c>
    </row>
    <row r="694" ht="14.25" customHeight="1">
      <c r="A694" s="32"/>
      <c r="B694" s="32" t="s">
        <v>732</v>
      </c>
      <c r="C694" s="32" t="s">
        <v>12</v>
      </c>
      <c r="D694" s="31">
        <v>1.0</v>
      </c>
      <c r="E694" s="33">
        <f>'חישוב לפי סניפים'!$D694/$D$1005*$J$2</f>
        <v>0.0146633709</v>
      </c>
      <c r="F694" s="31">
        <v>5.0</v>
      </c>
      <c r="G694" s="31">
        <f>'חישוב לפי סניפים'!$F694/$F$1005*$J$2</f>
        <v>0.02305604595</v>
      </c>
      <c r="H694" s="34">
        <f t="shared" si="1"/>
        <v>0.01885970843</v>
      </c>
      <c r="I694" s="31">
        <v>769.0</v>
      </c>
    </row>
    <row r="695" ht="14.25" customHeight="1">
      <c r="A695" s="36"/>
      <c r="B695" s="36" t="s">
        <v>733</v>
      </c>
      <c r="C695" s="36" t="s">
        <v>8</v>
      </c>
      <c r="D695" s="37">
        <v>8.0</v>
      </c>
      <c r="E695" s="38">
        <f>'חישוב לפי סניפים'!$D695/$D$1005*$J$2</f>
        <v>0.1173069672</v>
      </c>
      <c r="F695" s="37">
        <v>16.0</v>
      </c>
      <c r="G695" s="37">
        <f>'חישוב לפי סניפים'!$F695/$F$1005*$J$2</f>
        <v>0.07377934705</v>
      </c>
      <c r="H695" s="39">
        <f t="shared" si="1"/>
        <v>0.09554315712</v>
      </c>
      <c r="I695" s="37">
        <v>2048.0</v>
      </c>
    </row>
    <row r="696" ht="14.25" customHeight="1">
      <c r="A696" s="32"/>
      <c r="B696" s="32" t="s">
        <v>734</v>
      </c>
      <c r="C696" s="32" t="s">
        <v>8</v>
      </c>
      <c r="D696" s="31">
        <v>33.0</v>
      </c>
      <c r="E696" s="33">
        <f>'חישוב לפי סניפים'!$D696/$D$1005*$J$2</f>
        <v>0.4838912397</v>
      </c>
      <c r="F696" s="31">
        <v>72.0</v>
      </c>
      <c r="G696" s="31">
        <f>'חישוב לפי סניפים'!$F696/$F$1005*$J$2</f>
        <v>0.3320070617</v>
      </c>
      <c r="H696" s="34">
        <f t="shared" si="1"/>
        <v>0.4079491507</v>
      </c>
      <c r="I696" s="31">
        <v>331.0</v>
      </c>
    </row>
    <row r="697" ht="14.25" customHeight="1">
      <c r="A697" s="36"/>
      <c r="B697" s="36" t="s">
        <v>735</v>
      </c>
      <c r="C697" s="36" t="s">
        <v>12</v>
      </c>
      <c r="D697" s="37">
        <v>6.0</v>
      </c>
      <c r="E697" s="38">
        <f>'חישוב לפי סניפים'!$D697/$D$1005*$J$2</f>
        <v>0.0879802254</v>
      </c>
      <c r="F697" s="37">
        <v>40.0</v>
      </c>
      <c r="G697" s="37">
        <f>'חישוב לפי סניפים'!$F697/$F$1005*$J$2</f>
        <v>0.1844483676</v>
      </c>
      <c r="H697" s="39">
        <f t="shared" si="1"/>
        <v>0.1362142965</v>
      </c>
      <c r="I697" s="37">
        <v>602.0</v>
      </c>
    </row>
    <row r="698" ht="14.25" customHeight="1">
      <c r="A698" s="32"/>
      <c r="B698" s="32" t="s">
        <v>736</v>
      </c>
      <c r="C698" s="32" t="s">
        <v>8</v>
      </c>
      <c r="D698" s="31">
        <v>36.0</v>
      </c>
      <c r="E698" s="33">
        <f>'חישוב לפי סניפים'!$D698/$D$1005*$J$2</f>
        <v>0.5278813524</v>
      </c>
      <c r="F698" s="31">
        <v>66.0</v>
      </c>
      <c r="G698" s="31">
        <f>'חישוב לפי סניפים'!$F698/$F$1005*$J$2</f>
        <v>0.3043398066</v>
      </c>
      <c r="H698" s="34">
        <f t="shared" si="1"/>
        <v>0.4161105795</v>
      </c>
      <c r="I698" s="31">
        <v>1236.0</v>
      </c>
    </row>
    <row r="699" ht="14.25" customHeight="1">
      <c r="A699" s="36"/>
      <c r="B699" s="36" t="s">
        <v>737</v>
      </c>
      <c r="C699" s="36" t="s">
        <v>8</v>
      </c>
      <c r="D699" s="37">
        <v>7.0</v>
      </c>
      <c r="E699" s="38">
        <f>'חישוב לפי סניפים'!$D699/$D$1005*$J$2</f>
        <v>0.1026435963</v>
      </c>
      <c r="F699" s="37">
        <v>35.0</v>
      </c>
      <c r="G699" s="37">
        <f>'חישוב לפי סניפים'!$F699/$F$1005*$J$2</f>
        <v>0.1613923217</v>
      </c>
      <c r="H699" s="39">
        <f t="shared" si="1"/>
        <v>0.132017959</v>
      </c>
      <c r="I699" s="37">
        <v>825.0</v>
      </c>
    </row>
    <row r="700" ht="14.25" customHeight="1">
      <c r="A700" s="32"/>
      <c r="B700" s="32" t="s">
        <v>738</v>
      </c>
      <c r="C700" s="32" t="s">
        <v>8</v>
      </c>
      <c r="D700" s="31">
        <v>1.0</v>
      </c>
      <c r="E700" s="33">
        <f>'חישוב לפי סניפים'!$D700/$D$1005*$J$2</f>
        <v>0.0146633709</v>
      </c>
      <c r="F700" s="31">
        <v>13.0</v>
      </c>
      <c r="G700" s="31">
        <f>'חישוב לפי סניפים'!$F700/$F$1005*$J$2</f>
        <v>0.05994571948</v>
      </c>
      <c r="H700" s="34">
        <f t="shared" si="1"/>
        <v>0.03730454519</v>
      </c>
      <c r="I700" s="31">
        <v>1143.0</v>
      </c>
    </row>
    <row r="701" ht="14.25" customHeight="1">
      <c r="A701" s="36"/>
      <c r="B701" s="36" t="s">
        <v>739</v>
      </c>
      <c r="C701" s="36" t="s">
        <v>9</v>
      </c>
      <c r="D701" s="37">
        <v>480.0</v>
      </c>
      <c r="E701" s="38">
        <f>'חישוב לפי סניפים'!$D701/$D$1005*$J$2</f>
        <v>7.038418032</v>
      </c>
      <c r="F701" s="37">
        <v>1590.0</v>
      </c>
      <c r="G701" s="37">
        <f>'חישוב לפי סניפים'!$F701/$F$1005*$J$2</f>
        <v>7.331822613</v>
      </c>
      <c r="H701" s="39">
        <f t="shared" si="1"/>
        <v>7.185120323</v>
      </c>
      <c r="I701" s="37">
        <v>7200.0</v>
      </c>
    </row>
    <row r="702" ht="14.25" customHeight="1">
      <c r="A702" s="32"/>
      <c r="B702" s="32" t="s">
        <v>740</v>
      </c>
      <c r="C702" s="32" t="s">
        <v>8</v>
      </c>
      <c r="D702" s="31">
        <v>2.0</v>
      </c>
      <c r="E702" s="33">
        <f>'חישוב לפי סניפים'!$D702/$D$1005*$J$2</f>
        <v>0.0293267418</v>
      </c>
      <c r="F702" s="31">
        <v>3.0</v>
      </c>
      <c r="G702" s="31">
        <f>'חישוב לפי סניפים'!$F702/$F$1005*$J$2</f>
        <v>0.01383362757</v>
      </c>
      <c r="H702" s="34">
        <f t="shared" si="1"/>
        <v>0.02158018469</v>
      </c>
      <c r="I702" s="31">
        <v>186.0</v>
      </c>
    </row>
    <row r="703" ht="14.25" customHeight="1">
      <c r="A703" s="36"/>
      <c r="B703" s="36" t="s">
        <v>741</v>
      </c>
      <c r="C703" s="36" t="s">
        <v>9</v>
      </c>
      <c r="D703" s="37">
        <v>4.0</v>
      </c>
      <c r="E703" s="38">
        <f>'חישוב לפי סניפים'!$D703/$D$1005*$J$2</f>
        <v>0.0586534836</v>
      </c>
      <c r="F703" s="37">
        <v>14.0</v>
      </c>
      <c r="G703" s="37">
        <f>'חישוב לפי סניפים'!$F703/$F$1005*$J$2</f>
        <v>0.06455692867</v>
      </c>
      <c r="H703" s="39">
        <f t="shared" si="1"/>
        <v>0.06160520613</v>
      </c>
      <c r="I703" s="37">
        <v>3787.0</v>
      </c>
    </row>
    <row r="704" ht="14.25" customHeight="1">
      <c r="A704" s="32"/>
      <c r="B704" s="32" t="s">
        <v>742</v>
      </c>
      <c r="C704" s="32" t="s">
        <v>8</v>
      </c>
      <c r="D704" s="31">
        <v>1.0</v>
      </c>
      <c r="E704" s="33">
        <f>'חישוב לפי סניפים'!$D704/$D$1005*$J$2</f>
        <v>0.0146633709</v>
      </c>
      <c r="F704" s="31">
        <v>3.0</v>
      </c>
      <c r="G704" s="31">
        <f>'חישוב לפי סניפים'!$F704/$F$1005*$J$2</f>
        <v>0.01383362757</v>
      </c>
      <c r="H704" s="34">
        <f t="shared" si="1"/>
        <v>0.01424849924</v>
      </c>
      <c r="I704" s="31">
        <v>3713.0</v>
      </c>
    </row>
    <row r="705" ht="14.25" customHeight="1">
      <c r="A705" s="36"/>
      <c r="B705" s="36" t="s">
        <v>743</v>
      </c>
      <c r="C705" s="36" t="s">
        <v>12</v>
      </c>
      <c r="D705" s="37">
        <v>99.0</v>
      </c>
      <c r="E705" s="38">
        <f>'חישוב לפי סניפים'!$D705/$D$1005*$J$2</f>
        <v>1.451673719</v>
      </c>
      <c r="F705" s="37">
        <v>269.0</v>
      </c>
      <c r="G705" s="37">
        <f>'חישוב לפי סניפים'!$F705/$F$1005*$J$2</f>
        <v>1.240415272</v>
      </c>
      <c r="H705" s="39">
        <f t="shared" si="1"/>
        <v>1.346044496</v>
      </c>
      <c r="I705" s="37">
        <v>158.0</v>
      </c>
    </row>
    <row r="706" ht="14.25" customHeight="1">
      <c r="A706" s="32"/>
      <c r="B706" s="32" t="s">
        <v>744</v>
      </c>
      <c r="C706" s="32" t="s">
        <v>8</v>
      </c>
      <c r="D706" s="31">
        <v>11.0</v>
      </c>
      <c r="E706" s="33">
        <f>'חישוב לפי סניפים'!$D706/$D$1005*$J$2</f>
        <v>0.1612970799</v>
      </c>
      <c r="F706" s="31">
        <v>0.0</v>
      </c>
      <c r="G706" s="31">
        <f>'חישוב לפי סניפים'!$F706/$F$1005*$J$2</f>
        <v>0</v>
      </c>
      <c r="H706" s="34">
        <f t="shared" si="1"/>
        <v>0.08064853995</v>
      </c>
      <c r="I706" s="31" t="e">
        <v>#N/A</v>
      </c>
    </row>
    <row r="707" ht="14.25" customHeight="1">
      <c r="A707" s="36"/>
      <c r="B707" s="36" t="s">
        <v>745</v>
      </c>
      <c r="C707" s="36" t="s">
        <v>8</v>
      </c>
      <c r="D707" s="37">
        <v>1.0</v>
      </c>
      <c r="E707" s="38">
        <f>'חישוב לפי סניפים'!$D707/$D$1005*$J$2</f>
        <v>0.0146633709</v>
      </c>
      <c r="F707" s="37">
        <v>0.0</v>
      </c>
      <c r="G707" s="37">
        <f>'חישוב לפי סניפים'!$F707/$F$1005*$J$2</f>
        <v>0</v>
      </c>
      <c r="H707" s="39">
        <f t="shared" si="1"/>
        <v>0.00733168545</v>
      </c>
      <c r="I707" s="37">
        <v>1041.0</v>
      </c>
    </row>
    <row r="708" ht="14.25" customHeight="1">
      <c r="A708" s="32"/>
      <c r="B708" s="32" t="s">
        <v>746</v>
      </c>
      <c r="C708" s="32" t="s">
        <v>12</v>
      </c>
      <c r="D708" s="31">
        <v>93.0</v>
      </c>
      <c r="E708" s="33">
        <f>'חישוב לפי סניפים'!$D708/$D$1005*$J$2</f>
        <v>1.363693494</v>
      </c>
      <c r="F708" s="31">
        <v>181.0</v>
      </c>
      <c r="G708" s="31">
        <f>'חישוב לפי סניפים'!$F708/$F$1005*$J$2</f>
        <v>0.8346288635</v>
      </c>
      <c r="H708" s="34">
        <f t="shared" si="1"/>
        <v>1.099161179</v>
      </c>
      <c r="I708" s="31">
        <v>435.0</v>
      </c>
    </row>
    <row r="709" ht="14.25" customHeight="1">
      <c r="A709" s="36"/>
      <c r="B709" s="36" t="s">
        <v>747</v>
      </c>
      <c r="C709" s="36" t="s">
        <v>2</v>
      </c>
      <c r="D709" s="37">
        <v>123.0</v>
      </c>
      <c r="E709" s="38">
        <f>'חישוב לפי סניפים'!$D709/$D$1005*$J$2</f>
        <v>1.803594621</v>
      </c>
      <c r="F709" s="37">
        <v>148.0</v>
      </c>
      <c r="G709" s="37">
        <f>'חישוב לפי סניפים'!$F709/$F$1005*$J$2</f>
        <v>0.6824589602</v>
      </c>
      <c r="H709" s="39">
        <f t="shared" si="1"/>
        <v>1.24302679</v>
      </c>
      <c r="I709" s="37">
        <v>7300.0</v>
      </c>
    </row>
    <row r="710" ht="14.25" customHeight="1">
      <c r="A710" s="32"/>
      <c r="B710" s="32" t="s">
        <v>748</v>
      </c>
      <c r="C710" s="32" t="s">
        <v>6</v>
      </c>
      <c r="D710" s="31">
        <v>64.0</v>
      </c>
      <c r="E710" s="33">
        <f>'חישוב לפי סניפים'!$D710/$D$1005*$J$2</f>
        <v>0.9384557376</v>
      </c>
      <c r="F710" s="31">
        <v>326.0</v>
      </c>
      <c r="G710" s="31">
        <f>'חישוב לפי סניפים'!$F710/$F$1005*$J$2</f>
        <v>1.503254196</v>
      </c>
      <c r="H710" s="34">
        <f t="shared" si="1"/>
        <v>1.220854967</v>
      </c>
      <c r="I710" s="31">
        <v>2500.0</v>
      </c>
    </row>
    <row r="711" ht="14.25" customHeight="1">
      <c r="A711" s="36"/>
      <c r="B711" s="36" t="s">
        <v>749</v>
      </c>
      <c r="C711" s="36" t="s">
        <v>8</v>
      </c>
      <c r="D711" s="37">
        <v>1.0</v>
      </c>
      <c r="E711" s="38">
        <f>'חישוב לפי סניפים'!$D711/$D$1005*$J$2</f>
        <v>0.0146633709</v>
      </c>
      <c r="F711" s="37">
        <v>40.0</v>
      </c>
      <c r="G711" s="37">
        <f>'חישוב לפי סניפים'!$F711/$F$1005*$J$2</f>
        <v>0.1844483676</v>
      </c>
      <c r="H711" s="39">
        <f t="shared" si="1"/>
        <v>0.09955586927</v>
      </c>
      <c r="I711" s="37">
        <v>3555.0</v>
      </c>
    </row>
    <row r="712" ht="14.25" customHeight="1">
      <c r="A712" s="32"/>
      <c r="B712" s="32" t="s">
        <v>750</v>
      </c>
      <c r="C712" s="32" t="s">
        <v>12</v>
      </c>
      <c r="D712" s="31">
        <v>20.0</v>
      </c>
      <c r="E712" s="33">
        <f>'חישוב לפי סניפים'!$D712/$D$1005*$J$2</f>
        <v>0.293267418</v>
      </c>
      <c r="F712" s="31">
        <v>82.0</v>
      </c>
      <c r="G712" s="31">
        <f>'חישוב לפי סניפים'!$F712/$F$1005*$J$2</f>
        <v>0.3781191536</v>
      </c>
      <c r="H712" s="34">
        <f t="shared" si="1"/>
        <v>0.3356932858</v>
      </c>
      <c r="I712" s="31">
        <v>693.0</v>
      </c>
    </row>
    <row r="713" ht="14.25" customHeight="1">
      <c r="A713" s="36"/>
      <c r="B713" s="36" t="s">
        <v>751</v>
      </c>
      <c r="C713" s="36" t="s">
        <v>8</v>
      </c>
      <c r="D713" s="37">
        <v>10.0</v>
      </c>
      <c r="E713" s="38">
        <f>'חישוב לפי סניפים'!$D713/$D$1005*$J$2</f>
        <v>0.146633709</v>
      </c>
      <c r="F713" s="37">
        <v>30.0</v>
      </c>
      <c r="G713" s="37">
        <f>'חישוב לפי סניפים'!$F713/$F$1005*$J$2</f>
        <v>0.1383362757</v>
      </c>
      <c r="H713" s="39">
        <f t="shared" si="1"/>
        <v>0.1424849924</v>
      </c>
      <c r="I713" s="37">
        <v>1242.0</v>
      </c>
    </row>
    <row r="714" ht="14.25" customHeight="1">
      <c r="A714" s="32"/>
      <c r="B714" s="32" t="s">
        <v>752</v>
      </c>
      <c r="C714" s="32" t="s">
        <v>8</v>
      </c>
      <c r="D714" s="31">
        <v>2.0</v>
      </c>
      <c r="E714" s="33">
        <f>'חישוב לפי סניפים'!$D714/$D$1005*$J$2</f>
        <v>0.0293267418</v>
      </c>
      <c r="F714" s="31">
        <v>17.0</v>
      </c>
      <c r="G714" s="31">
        <f>'חישוב לפי סניפים'!$F714/$F$1005*$J$2</f>
        <v>0.07839055624</v>
      </c>
      <c r="H714" s="34">
        <f t="shared" si="1"/>
        <v>0.05385864902</v>
      </c>
      <c r="I714" s="31">
        <v>792.0</v>
      </c>
    </row>
    <row r="715" ht="14.25" customHeight="1">
      <c r="A715" s="36"/>
      <c r="B715" s="36" t="s">
        <v>753</v>
      </c>
      <c r="C715" s="36" t="s">
        <v>10</v>
      </c>
      <c r="D715" s="37">
        <v>49.0</v>
      </c>
      <c r="E715" s="38">
        <f>'חישוב לפי סניפים'!$D715/$D$1005*$J$2</f>
        <v>0.7185051741</v>
      </c>
      <c r="F715" s="37">
        <v>56.0</v>
      </c>
      <c r="G715" s="37">
        <f>'חישוב לפי סניפים'!$F715/$F$1005*$J$2</f>
        <v>0.2582277147</v>
      </c>
      <c r="H715" s="39">
        <f t="shared" si="1"/>
        <v>0.4883664444</v>
      </c>
      <c r="I715" s="37">
        <v>246.0</v>
      </c>
    </row>
    <row r="716" ht="14.25" customHeight="1">
      <c r="A716" s="32"/>
      <c r="B716" s="32" t="s">
        <v>754</v>
      </c>
      <c r="C716" s="32" t="s">
        <v>13</v>
      </c>
      <c r="D716" s="31">
        <v>555.0</v>
      </c>
      <c r="E716" s="33">
        <f>'חישוב לפי סניפים'!$D716/$D$1005*$J$2</f>
        <v>8.138170849</v>
      </c>
      <c r="F716" s="31">
        <v>2020.0</v>
      </c>
      <c r="G716" s="31">
        <f>'חישוב לפי סניפים'!$F716/$F$1005*$J$2</f>
        <v>9.314642565</v>
      </c>
      <c r="H716" s="34">
        <f t="shared" si="1"/>
        <v>8.726406707</v>
      </c>
      <c r="I716" s="31">
        <v>7400.0</v>
      </c>
    </row>
    <row r="717" ht="14.25" customHeight="1">
      <c r="A717" s="36"/>
      <c r="B717" s="36" t="s">
        <v>755</v>
      </c>
      <c r="C717" s="36" t="s">
        <v>4</v>
      </c>
      <c r="D717" s="37">
        <v>80.0</v>
      </c>
      <c r="E717" s="38">
        <f>'חישוב לפי סניפים'!$D717/$D$1005*$J$2</f>
        <v>1.173069672</v>
      </c>
      <c r="F717" s="37">
        <v>208.0</v>
      </c>
      <c r="G717" s="37">
        <f>'חישוב לפי סניפים'!$F717/$F$1005*$J$2</f>
        <v>0.9591315117</v>
      </c>
      <c r="H717" s="39">
        <f t="shared" si="1"/>
        <v>1.066100592</v>
      </c>
      <c r="I717" s="37">
        <v>525.0</v>
      </c>
    </row>
    <row r="718" ht="14.25" customHeight="1">
      <c r="A718" s="32"/>
      <c r="B718" s="32" t="s">
        <v>756</v>
      </c>
      <c r="C718" s="32" t="s">
        <v>12</v>
      </c>
      <c r="D718" s="31">
        <v>15.0</v>
      </c>
      <c r="E718" s="33">
        <f>'חישוב לפי סניפים'!$D718/$D$1005*$J$2</f>
        <v>0.2199505635</v>
      </c>
      <c r="F718" s="31">
        <v>57.0</v>
      </c>
      <c r="G718" s="31">
        <f>'חישוב לפי סניפים'!$F718/$F$1005*$J$2</f>
        <v>0.2628389239</v>
      </c>
      <c r="H718" s="34">
        <f t="shared" si="1"/>
        <v>0.2413947437</v>
      </c>
      <c r="I718" s="31">
        <v>578.0</v>
      </c>
    </row>
    <row r="719" ht="14.25" customHeight="1">
      <c r="A719" s="36"/>
      <c r="B719" s="36" t="s">
        <v>757</v>
      </c>
      <c r="C719" s="36" t="s">
        <v>3</v>
      </c>
      <c r="D719" s="37">
        <v>84.0</v>
      </c>
      <c r="E719" s="38">
        <f>'חישוב לפי סניפים'!$D719/$D$1005*$J$2</f>
        <v>1.231723156</v>
      </c>
      <c r="F719" s="37">
        <v>145.0</v>
      </c>
      <c r="G719" s="37">
        <f>'חישוב לפי סניפים'!$F719/$F$1005*$J$2</f>
        <v>0.6686253327</v>
      </c>
      <c r="H719" s="39">
        <f t="shared" si="1"/>
        <v>0.9501742441</v>
      </c>
      <c r="I719" s="37">
        <v>587.0</v>
      </c>
    </row>
    <row r="720" ht="14.25" customHeight="1">
      <c r="A720" s="32"/>
      <c r="B720" s="32" t="s">
        <v>758</v>
      </c>
      <c r="C720" s="32" t="s">
        <v>8</v>
      </c>
      <c r="D720" s="31">
        <v>11.0</v>
      </c>
      <c r="E720" s="33">
        <f>'חישוב לפי סניפים'!$D720/$D$1005*$J$2</f>
        <v>0.1612970799</v>
      </c>
      <c r="F720" s="31">
        <v>28.0</v>
      </c>
      <c r="G720" s="31">
        <f>'חישוב לפי סניפים'!$F720/$F$1005*$J$2</f>
        <v>0.1291138573</v>
      </c>
      <c r="H720" s="34">
        <f t="shared" si="1"/>
        <v>0.1452054686</v>
      </c>
      <c r="I720" s="31">
        <v>2046.0</v>
      </c>
    </row>
    <row r="721" ht="14.25" customHeight="1">
      <c r="A721" s="36"/>
      <c r="B721" s="36" t="s">
        <v>759</v>
      </c>
      <c r="C721" s="36" t="s">
        <v>2</v>
      </c>
      <c r="D721" s="37">
        <v>4.0</v>
      </c>
      <c r="E721" s="38">
        <f>'חישוב לפי סניפים'!$D721/$D$1005*$J$2</f>
        <v>0.0586534836</v>
      </c>
      <c r="F721" s="37">
        <v>4.0</v>
      </c>
      <c r="G721" s="37">
        <f>'חישוב לפי סניפים'!$F721/$F$1005*$J$2</f>
        <v>0.01844483676</v>
      </c>
      <c r="H721" s="39">
        <f t="shared" si="1"/>
        <v>0.03854916018</v>
      </c>
      <c r="I721" s="37">
        <v>526.0</v>
      </c>
    </row>
    <row r="722" ht="14.25" customHeight="1">
      <c r="A722" s="32"/>
      <c r="B722" s="32" t="s">
        <v>760</v>
      </c>
      <c r="C722" s="32" t="s">
        <v>12</v>
      </c>
      <c r="D722" s="31">
        <v>1.0</v>
      </c>
      <c r="E722" s="33">
        <f>'חישוב לפי סניפים'!$D722/$D$1005*$J$2</f>
        <v>0.0146633709</v>
      </c>
      <c r="F722" s="31">
        <v>5.0</v>
      </c>
      <c r="G722" s="31">
        <f>'חישוב לפי סניפים'!$F722/$F$1005*$J$2</f>
        <v>0.02305604595</v>
      </c>
      <c r="H722" s="34">
        <f t="shared" si="1"/>
        <v>0.01885970843</v>
      </c>
      <c r="I722" s="31">
        <v>1238.0</v>
      </c>
    </row>
    <row r="723" ht="14.25" customHeight="1">
      <c r="A723" s="36"/>
      <c r="B723" s="36" t="s">
        <v>761</v>
      </c>
      <c r="C723" s="36" t="s">
        <v>2</v>
      </c>
      <c r="D723" s="37">
        <v>75.0</v>
      </c>
      <c r="E723" s="38">
        <f>'חישוב לפי סניפים'!$D723/$D$1005*$J$2</f>
        <v>1.099752817</v>
      </c>
      <c r="F723" s="37">
        <v>31.0</v>
      </c>
      <c r="G723" s="37">
        <f>'חישוב לפי סניפים'!$F723/$F$1005*$J$2</f>
        <v>0.1429474849</v>
      </c>
      <c r="H723" s="39">
        <f t="shared" si="1"/>
        <v>0.6213501512</v>
      </c>
      <c r="I723" s="37">
        <v>7500.0</v>
      </c>
    </row>
    <row r="724" ht="14.25" customHeight="1">
      <c r="A724" s="32"/>
      <c r="B724" s="32" t="s">
        <v>762</v>
      </c>
      <c r="C724" s="32" t="s">
        <v>2</v>
      </c>
      <c r="D724" s="31">
        <v>1.0</v>
      </c>
      <c r="E724" s="33">
        <f>'חישוב לפי סניפים'!$D724/$D$1005*$J$2</f>
        <v>0.0146633709</v>
      </c>
      <c r="F724" s="31">
        <v>5.0</v>
      </c>
      <c r="G724" s="31">
        <f>'חישוב לפי סניפים'!$F724/$F$1005*$J$2</f>
        <v>0.02305604595</v>
      </c>
      <c r="H724" s="34">
        <f t="shared" si="1"/>
        <v>0.01885970843</v>
      </c>
      <c r="I724" s="31">
        <v>1245.0</v>
      </c>
    </row>
    <row r="725" ht="14.25" customHeight="1">
      <c r="A725" s="36"/>
      <c r="B725" s="36" t="s">
        <v>763</v>
      </c>
      <c r="C725" s="36" t="s">
        <v>8</v>
      </c>
      <c r="D725" s="37">
        <v>11.0</v>
      </c>
      <c r="E725" s="38">
        <f>'חישוב לפי סניפים'!$D725/$D$1005*$J$2</f>
        <v>0.1612970799</v>
      </c>
      <c r="F725" s="37">
        <v>70.0</v>
      </c>
      <c r="G725" s="37">
        <f>'חישוב לפי סניפים'!$F725/$F$1005*$J$2</f>
        <v>0.3227846434</v>
      </c>
      <c r="H725" s="39">
        <f t="shared" si="1"/>
        <v>0.2420408616</v>
      </c>
      <c r="I725" s="37">
        <v>3567.0</v>
      </c>
    </row>
    <row r="726" ht="14.25" customHeight="1">
      <c r="A726" s="32"/>
      <c r="B726" s="32" t="s">
        <v>764</v>
      </c>
      <c r="C726" s="32" t="s">
        <v>12</v>
      </c>
      <c r="D726" s="31">
        <v>4.0</v>
      </c>
      <c r="E726" s="33">
        <f>'חישוב לפי סניפים'!$D726/$D$1005*$J$2</f>
        <v>0.0586534836</v>
      </c>
      <c r="F726" s="31">
        <v>13.0</v>
      </c>
      <c r="G726" s="31">
        <f>'חישוב לפי סניפים'!$F726/$F$1005*$J$2</f>
        <v>0.05994571948</v>
      </c>
      <c r="H726" s="34">
        <f t="shared" si="1"/>
        <v>0.05929960154</v>
      </c>
      <c r="I726" s="31">
        <v>1156.0</v>
      </c>
    </row>
    <row r="727" ht="14.25" customHeight="1">
      <c r="A727" s="36"/>
      <c r="B727" s="36" t="s">
        <v>765</v>
      </c>
      <c r="C727" s="36" t="s">
        <v>12</v>
      </c>
      <c r="D727" s="37">
        <v>4.0</v>
      </c>
      <c r="E727" s="38">
        <f>'חישוב לפי סניפים'!$D727/$D$1005*$J$2</f>
        <v>0.0586534836</v>
      </c>
      <c r="F727" s="37">
        <v>16.0</v>
      </c>
      <c r="G727" s="37">
        <f>'חישוב לפי סניפים'!$F727/$F$1005*$J$2</f>
        <v>0.07377934705</v>
      </c>
      <c r="H727" s="39">
        <f t="shared" si="1"/>
        <v>0.06621641533</v>
      </c>
      <c r="I727" s="37">
        <v>419.0</v>
      </c>
    </row>
    <row r="728" ht="14.25" customHeight="1">
      <c r="A728" s="32"/>
      <c r="B728" s="32" t="s">
        <v>766</v>
      </c>
      <c r="C728" s="32" t="s">
        <v>12</v>
      </c>
      <c r="D728" s="31">
        <v>7.0</v>
      </c>
      <c r="E728" s="33">
        <f>'חישוב לפי סניפים'!$D728/$D$1005*$J$2</f>
        <v>0.1026435963</v>
      </c>
      <c r="F728" s="31">
        <v>51.0</v>
      </c>
      <c r="G728" s="31">
        <f>'חישוב לפי סניפים'!$F728/$F$1005*$J$2</f>
        <v>0.2351716687</v>
      </c>
      <c r="H728" s="34">
        <f t="shared" si="1"/>
        <v>0.1689076325</v>
      </c>
      <c r="I728" s="31">
        <v>454.0</v>
      </c>
    </row>
    <row r="729" ht="14.25" customHeight="1">
      <c r="A729" s="36"/>
      <c r="B729" s="36" t="s">
        <v>767</v>
      </c>
      <c r="C729" s="36" t="s">
        <v>8</v>
      </c>
      <c r="D729" s="37">
        <v>20.0</v>
      </c>
      <c r="E729" s="38">
        <f>'חישוב לפי סניפים'!$D729/$D$1005*$J$2</f>
        <v>0.293267418</v>
      </c>
      <c r="F729" s="37">
        <v>65.0</v>
      </c>
      <c r="G729" s="37">
        <f>'חישוב לפי סניפים'!$F729/$F$1005*$J$2</f>
        <v>0.2997285974</v>
      </c>
      <c r="H729" s="39">
        <f t="shared" si="1"/>
        <v>0.2964980077</v>
      </c>
      <c r="I729" s="37">
        <v>610.0</v>
      </c>
    </row>
    <row r="730" ht="14.25" customHeight="1">
      <c r="A730" s="32"/>
      <c r="B730" s="32" t="s">
        <v>768</v>
      </c>
      <c r="C730" s="32" t="s">
        <v>8</v>
      </c>
      <c r="D730" s="31">
        <v>9.0</v>
      </c>
      <c r="E730" s="33">
        <f>'חישוב לפי סניפים'!$D730/$D$1005*$J$2</f>
        <v>0.1319703381</v>
      </c>
      <c r="F730" s="31">
        <v>3.0</v>
      </c>
      <c r="G730" s="31">
        <f>'חישוב לפי סניפים'!$F730/$F$1005*$J$2</f>
        <v>0.01383362757</v>
      </c>
      <c r="H730" s="34">
        <f t="shared" si="1"/>
        <v>0.07290198283</v>
      </c>
      <c r="I730" s="31">
        <v>892.0</v>
      </c>
    </row>
    <row r="731" ht="14.25" customHeight="1">
      <c r="A731" s="36"/>
      <c r="B731" s="36" t="s">
        <v>769</v>
      </c>
      <c r="C731" s="36" t="s">
        <v>12</v>
      </c>
      <c r="D731" s="37">
        <v>39.0</v>
      </c>
      <c r="E731" s="38">
        <f>'חישוב לפי סניפים'!$D731/$D$1005*$J$2</f>
        <v>0.5718714651</v>
      </c>
      <c r="F731" s="37">
        <v>87.0</v>
      </c>
      <c r="G731" s="37">
        <f>'חישוב לפי סניפים'!$F731/$F$1005*$J$2</f>
        <v>0.4011751996</v>
      </c>
      <c r="H731" s="39">
        <f t="shared" si="1"/>
        <v>0.4865233323</v>
      </c>
      <c r="I731" s="37">
        <v>376.0</v>
      </c>
    </row>
    <row r="732" ht="14.25" customHeight="1">
      <c r="A732" s="32"/>
      <c r="B732" s="32" t="s">
        <v>770</v>
      </c>
      <c r="C732" s="32" t="s">
        <v>8</v>
      </c>
      <c r="D732" s="31">
        <v>14.0</v>
      </c>
      <c r="E732" s="33">
        <f>'חישוב לפי סניפים'!$D732/$D$1005*$J$2</f>
        <v>0.2052871926</v>
      </c>
      <c r="F732" s="31">
        <v>64.0</v>
      </c>
      <c r="G732" s="31">
        <f>'חישוב לפי סניפים'!$F732/$F$1005*$J$2</f>
        <v>0.2951173882</v>
      </c>
      <c r="H732" s="34">
        <f t="shared" si="1"/>
        <v>0.2502022904</v>
      </c>
      <c r="I732" s="31">
        <v>1199.0</v>
      </c>
    </row>
    <row r="733" ht="14.25" customHeight="1">
      <c r="A733" s="36"/>
      <c r="B733" s="36" t="s">
        <v>771</v>
      </c>
      <c r="C733" s="36" t="s">
        <v>8</v>
      </c>
      <c r="D733" s="37">
        <v>6.0</v>
      </c>
      <c r="E733" s="38">
        <f>'חישוב לפי סניפים'!$D733/$D$1005*$J$2</f>
        <v>0.0879802254</v>
      </c>
      <c r="F733" s="37">
        <v>15.0</v>
      </c>
      <c r="G733" s="37">
        <f>'חישוב לפי סניפים'!$F733/$F$1005*$J$2</f>
        <v>0.06916813786</v>
      </c>
      <c r="H733" s="39">
        <f t="shared" si="1"/>
        <v>0.07857418163</v>
      </c>
      <c r="I733" s="37">
        <v>2035.0</v>
      </c>
    </row>
    <row r="734" ht="14.25" customHeight="1">
      <c r="A734" s="32"/>
      <c r="B734" s="32" t="s">
        <v>772</v>
      </c>
      <c r="C734" s="32" t="s">
        <v>2</v>
      </c>
      <c r="D734" s="31">
        <v>1.0</v>
      </c>
      <c r="E734" s="33">
        <f>'חישוב לפי סניפים'!$D734/$D$1005*$J$2</f>
        <v>0.0146633709</v>
      </c>
      <c r="F734" s="31">
        <v>5.0</v>
      </c>
      <c r="G734" s="31">
        <f>'חישוב לפי סניפים'!$F734/$F$1005*$J$2</f>
        <v>0.02305604595</v>
      </c>
      <c r="H734" s="34">
        <f t="shared" si="1"/>
        <v>0.01885970843</v>
      </c>
      <c r="I734" s="31">
        <v>528.0</v>
      </c>
    </row>
    <row r="735" ht="14.25" customHeight="1">
      <c r="A735" s="36"/>
      <c r="B735" s="36" t="s">
        <v>773</v>
      </c>
      <c r="C735" s="36" t="s">
        <v>8</v>
      </c>
      <c r="D735" s="37">
        <v>37.0</v>
      </c>
      <c r="E735" s="38">
        <f>'חישוב לפי סניפים'!$D735/$D$1005*$J$2</f>
        <v>0.5425447233</v>
      </c>
      <c r="F735" s="37">
        <v>40.0</v>
      </c>
      <c r="G735" s="37">
        <f>'חישוב לפי סניפים'!$F735/$F$1005*$J$2</f>
        <v>0.1844483676</v>
      </c>
      <c r="H735" s="39">
        <f t="shared" si="1"/>
        <v>0.3634965455</v>
      </c>
      <c r="I735" s="37">
        <v>737.0</v>
      </c>
    </row>
    <row r="736" ht="14.25" customHeight="1">
      <c r="A736" s="32"/>
      <c r="B736" s="32" t="s">
        <v>774</v>
      </c>
      <c r="C736" s="32" t="s">
        <v>10</v>
      </c>
      <c r="D736" s="31">
        <v>130.0</v>
      </c>
      <c r="E736" s="33">
        <f>'חישוב לפי סניפים'!$D736/$D$1005*$J$2</f>
        <v>1.906238217</v>
      </c>
      <c r="F736" s="31">
        <v>249.0</v>
      </c>
      <c r="G736" s="31">
        <f>'חישוב לפי סניפים'!$F736/$F$1005*$J$2</f>
        <v>1.148191089</v>
      </c>
      <c r="H736" s="34">
        <f t="shared" si="1"/>
        <v>1.527214653</v>
      </c>
      <c r="I736" s="31">
        <v>666.0</v>
      </c>
    </row>
    <row r="737" ht="14.25" customHeight="1">
      <c r="A737" s="36"/>
      <c r="B737" s="36" t="s">
        <v>775</v>
      </c>
      <c r="C737" s="36" t="s">
        <v>8</v>
      </c>
      <c r="D737" s="37">
        <v>1.0</v>
      </c>
      <c r="E737" s="38">
        <f>'חישוב לפי סניפים'!$D737/$D$1005*$J$2</f>
        <v>0.0146633709</v>
      </c>
      <c r="F737" s="37">
        <v>31.0</v>
      </c>
      <c r="G737" s="37">
        <f>'חישוב לפי סניפים'!$F737/$F$1005*$J$2</f>
        <v>0.1429474849</v>
      </c>
      <c r="H737" s="39">
        <f t="shared" si="1"/>
        <v>0.07880542791</v>
      </c>
      <c r="I737" s="37">
        <v>810.0</v>
      </c>
    </row>
    <row r="738" ht="14.25" customHeight="1">
      <c r="A738" s="32"/>
      <c r="B738" s="32" t="s">
        <v>776</v>
      </c>
      <c r="C738" s="32" t="s">
        <v>8</v>
      </c>
      <c r="D738" s="31">
        <v>1.0</v>
      </c>
      <c r="E738" s="33">
        <f>'חישוב לפי סניפים'!$D738/$D$1005*$J$2</f>
        <v>0.0146633709</v>
      </c>
      <c r="F738" s="31">
        <v>1.0</v>
      </c>
      <c r="G738" s="31">
        <f>'חישוב לפי סניפים'!$F738/$F$1005*$J$2</f>
        <v>0.004611209191</v>
      </c>
      <c r="H738" s="34">
        <f t="shared" si="1"/>
        <v>0.009637290045</v>
      </c>
      <c r="I738" s="31">
        <v>32.0</v>
      </c>
    </row>
    <row r="739" ht="14.25" customHeight="1">
      <c r="A739" s="36"/>
      <c r="B739" s="36" t="s">
        <v>777</v>
      </c>
      <c r="C739" s="36" t="s">
        <v>8</v>
      </c>
      <c r="D739" s="37">
        <v>4.0</v>
      </c>
      <c r="E739" s="38">
        <f>'חישוב לפי סניפים'!$D739/$D$1005*$J$2</f>
        <v>0.0586534836</v>
      </c>
      <c r="F739" s="37">
        <v>22.0</v>
      </c>
      <c r="G739" s="37">
        <f>'חישוב לפי סניפים'!$F739/$F$1005*$J$2</f>
        <v>0.1014466022</v>
      </c>
      <c r="H739" s="39">
        <f t="shared" si="1"/>
        <v>0.0800500429</v>
      </c>
      <c r="I739" s="37">
        <v>1149.0</v>
      </c>
    </row>
    <row r="740" ht="14.25" customHeight="1">
      <c r="A740" s="32"/>
      <c r="B740" s="32" t="s">
        <v>778</v>
      </c>
      <c r="C740" s="32" t="s">
        <v>8</v>
      </c>
      <c r="D740" s="31">
        <v>2.0</v>
      </c>
      <c r="E740" s="33">
        <f>'חישוב לפי סניפים'!$D740/$D$1005*$J$2</f>
        <v>0.0293267418</v>
      </c>
      <c r="F740" s="31">
        <v>1.0</v>
      </c>
      <c r="G740" s="31">
        <f>'חישוב לפי סניפים'!$F740/$F$1005*$J$2</f>
        <v>0.004611209191</v>
      </c>
      <c r="H740" s="34">
        <f t="shared" si="1"/>
        <v>0.01696897549</v>
      </c>
      <c r="I740" s="31">
        <v>837.0</v>
      </c>
    </row>
    <row r="741" ht="14.25" customHeight="1">
      <c r="A741" s="36"/>
      <c r="B741" s="36" t="s">
        <v>779</v>
      </c>
      <c r="C741" s="36" t="s">
        <v>8</v>
      </c>
      <c r="D741" s="37">
        <v>1.0</v>
      </c>
      <c r="E741" s="38">
        <f>'חישוב לפי סניפים'!$D741/$D$1005*$J$2</f>
        <v>0.0146633709</v>
      </c>
      <c r="F741" s="37">
        <v>7.0</v>
      </c>
      <c r="G741" s="37">
        <f>'חישוב לפי סניפים'!$F741/$F$1005*$J$2</f>
        <v>0.03227846434</v>
      </c>
      <c r="H741" s="39">
        <f t="shared" si="1"/>
        <v>0.02347091762</v>
      </c>
      <c r="I741" s="37">
        <v>711.0</v>
      </c>
    </row>
    <row r="742" ht="14.25" customHeight="1">
      <c r="A742" s="32"/>
      <c r="B742" s="32" t="s">
        <v>780</v>
      </c>
      <c r="C742" s="32" t="s">
        <v>8</v>
      </c>
      <c r="D742" s="31">
        <v>14.0</v>
      </c>
      <c r="E742" s="33">
        <f>'חישוב לפי סניפים'!$D742/$D$1005*$J$2</f>
        <v>0.2052871926</v>
      </c>
      <c r="F742" s="31">
        <v>11.0</v>
      </c>
      <c r="G742" s="31">
        <f>'חישוב לפי סניפים'!$F742/$F$1005*$J$2</f>
        <v>0.0507233011</v>
      </c>
      <c r="H742" s="34">
        <f t="shared" si="1"/>
        <v>0.1280052468</v>
      </c>
      <c r="I742" s="31">
        <v>817.0</v>
      </c>
    </row>
    <row r="743" ht="14.25" customHeight="1">
      <c r="A743" s="36"/>
      <c r="B743" s="36" t="s">
        <v>781</v>
      </c>
      <c r="C743" s="36" t="s">
        <v>2</v>
      </c>
      <c r="D743" s="37">
        <v>1.0</v>
      </c>
      <c r="E743" s="38">
        <f>'חישוב לפי סניפים'!$D743/$D$1005*$J$2</f>
        <v>0.0146633709</v>
      </c>
      <c r="F743" s="37">
        <v>0.0</v>
      </c>
      <c r="G743" s="37">
        <f>'חישוב לפי סניפים'!$F743/$F$1005*$J$2</f>
        <v>0</v>
      </c>
      <c r="H743" s="39">
        <f t="shared" si="1"/>
        <v>0.00733168545</v>
      </c>
      <c r="I743" s="37">
        <v>969.0</v>
      </c>
    </row>
    <row r="744" ht="14.25" customHeight="1">
      <c r="A744" s="32"/>
      <c r="B744" s="32" t="s">
        <v>782</v>
      </c>
      <c r="C744" s="32" t="s">
        <v>8</v>
      </c>
      <c r="D744" s="31">
        <v>4.0</v>
      </c>
      <c r="E744" s="33">
        <f>'חישוב לפי סניפים'!$D744/$D$1005*$J$2</f>
        <v>0.0586534836</v>
      </c>
      <c r="F744" s="31">
        <v>17.0</v>
      </c>
      <c r="G744" s="31">
        <f>'חישוב לפי סניפים'!$F744/$F$1005*$J$2</f>
        <v>0.07839055624</v>
      </c>
      <c r="H744" s="34">
        <f t="shared" si="1"/>
        <v>0.06852201992</v>
      </c>
      <c r="I744" s="31">
        <v>1175.0</v>
      </c>
    </row>
    <row r="745" ht="14.25" customHeight="1">
      <c r="A745" s="36"/>
      <c r="B745" s="36" t="s">
        <v>783</v>
      </c>
      <c r="C745" s="36" t="s">
        <v>2</v>
      </c>
      <c r="D745" s="37">
        <v>26.0</v>
      </c>
      <c r="E745" s="38">
        <f>'חישוב לפי סניפים'!$D745/$D$1005*$J$2</f>
        <v>0.3812476434</v>
      </c>
      <c r="F745" s="37">
        <v>40.0</v>
      </c>
      <c r="G745" s="37">
        <f>'חישוב לפי סניפים'!$F745/$F$1005*$J$2</f>
        <v>0.1844483676</v>
      </c>
      <c r="H745" s="39">
        <f t="shared" si="1"/>
        <v>0.2828480055</v>
      </c>
      <c r="I745" s="37">
        <v>530.0</v>
      </c>
    </row>
    <row r="746" ht="14.25" customHeight="1">
      <c r="A746" s="32"/>
      <c r="B746" s="32" t="s">
        <v>784</v>
      </c>
      <c r="C746" s="32" t="s">
        <v>2</v>
      </c>
      <c r="D746" s="31">
        <v>20.0</v>
      </c>
      <c r="E746" s="33">
        <f>'חישוב לפי סניפים'!$D746/$D$1005*$J$2</f>
        <v>0.293267418</v>
      </c>
      <c r="F746" s="31">
        <v>13.0</v>
      </c>
      <c r="G746" s="31">
        <f>'חישוב לפי סניפים'!$F746/$F$1005*$J$2</f>
        <v>0.05994571948</v>
      </c>
      <c r="H746" s="34">
        <f t="shared" si="1"/>
        <v>0.1766065687</v>
      </c>
      <c r="I746" s="31">
        <v>511.0</v>
      </c>
    </row>
    <row r="747" ht="14.25" customHeight="1">
      <c r="A747" s="36"/>
      <c r="B747" s="36" t="s">
        <v>785</v>
      </c>
      <c r="C747" s="36" t="s">
        <v>8</v>
      </c>
      <c r="D747" s="37">
        <v>18.0</v>
      </c>
      <c r="E747" s="38">
        <f>'חישוב לפי סניפים'!$D747/$D$1005*$J$2</f>
        <v>0.2639406762</v>
      </c>
      <c r="F747" s="37">
        <v>62.0</v>
      </c>
      <c r="G747" s="37">
        <f>'חישוב לפי סניפים'!$F747/$F$1005*$J$2</f>
        <v>0.2858949698</v>
      </c>
      <c r="H747" s="39">
        <f t="shared" si="1"/>
        <v>0.274917823</v>
      </c>
      <c r="I747" s="37">
        <v>687.0</v>
      </c>
    </row>
    <row r="748" ht="14.25" customHeight="1">
      <c r="A748" s="32"/>
      <c r="B748" s="32" t="s">
        <v>786</v>
      </c>
      <c r="C748" s="32" t="s">
        <v>2</v>
      </c>
      <c r="D748" s="31">
        <v>1.0</v>
      </c>
      <c r="E748" s="33">
        <f>'חישוב לפי סניפים'!$D748/$D$1005*$J$2</f>
        <v>0.0146633709</v>
      </c>
      <c r="F748" s="31">
        <v>4.0</v>
      </c>
      <c r="G748" s="31">
        <f>'חישוב לפי סניפים'!$F748/$F$1005*$J$2</f>
        <v>0.01844483676</v>
      </c>
      <c r="H748" s="34">
        <f t="shared" si="1"/>
        <v>0.01655410383</v>
      </c>
      <c r="I748" s="31">
        <v>546.0</v>
      </c>
    </row>
    <row r="749" ht="14.25" customHeight="1">
      <c r="A749" s="36"/>
      <c r="B749" s="36" t="s">
        <v>787</v>
      </c>
      <c r="C749" s="36" t="s">
        <v>12</v>
      </c>
      <c r="D749" s="37">
        <v>16.0</v>
      </c>
      <c r="E749" s="38">
        <f>'חישוב לפי סניפים'!$D749/$D$1005*$J$2</f>
        <v>0.2346139344</v>
      </c>
      <c r="F749" s="37">
        <v>88.0</v>
      </c>
      <c r="G749" s="37">
        <f>'חישוב לפי סניפים'!$F749/$F$1005*$J$2</f>
        <v>0.4057864088</v>
      </c>
      <c r="H749" s="39">
        <f t="shared" si="1"/>
        <v>0.3202001716</v>
      </c>
      <c r="I749" s="37">
        <v>273.0</v>
      </c>
    </row>
    <row r="750" ht="14.25" customHeight="1">
      <c r="A750" s="32"/>
      <c r="B750" s="32" t="s">
        <v>788</v>
      </c>
      <c r="C750" s="32" t="s">
        <v>12</v>
      </c>
      <c r="D750" s="31">
        <v>21.0</v>
      </c>
      <c r="E750" s="33">
        <f>'חישוב לפי סניפים'!$D750/$D$1005*$J$2</f>
        <v>0.3079307889</v>
      </c>
      <c r="F750" s="31">
        <v>61.0</v>
      </c>
      <c r="G750" s="31">
        <f>'חישוב לפי סניפים'!$F750/$F$1005*$J$2</f>
        <v>0.2812837606</v>
      </c>
      <c r="H750" s="34">
        <f t="shared" si="1"/>
        <v>0.2946072748</v>
      </c>
      <c r="I750" s="31">
        <v>2042.0</v>
      </c>
    </row>
    <row r="751" ht="14.25" customHeight="1">
      <c r="A751" s="36"/>
      <c r="B751" s="36" t="s">
        <v>789</v>
      </c>
      <c r="C751" s="36" t="s">
        <v>12</v>
      </c>
      <c r="D751" s="37">
        <v>12.0</v>
      </c>
      <c r="E751" s="38">
        <f>'חישוב לפי סניפים'!$D751/$D$1005*$J$2</f>
        <v>0.1759604508</v>
      </c>
      <c r="F751" s="37">
        <v>66.0</v>
      </c>
      <c r="G751" s="37">
        <f>'חישוב לפי סניפים'!$F751/$F$1005*$J$2</f>
        <v>0.3043398066</v>
      </c>
      <c r="H751" s="39">
        <f t="shared" si="1"/>
        <v>0.2401501287</v>
      </c>
      <c r="I751" s="37">
        <v>436.0</v>
      </c>
    </row>
    <row r="752" ht="14.25" customHeight="1">
      <c r="A752" s="32"/>
      <c r="B752" s="32" t="s">
        <v>790</v>
      </c>
      <c r="C752" s="32" t="s">
        <v>8</v>
      </c>
      <c r="D752" s="31">
        <v>16.0</v>
      </c>
      <c r="E752" s="33">
        <f>'חישוב לפי סניפים'!$D752/$D$1005*$J$2</f>
        <v>0.2346139344</v>
      </c>
      <c r="F752" s="31">
        <v>34.0</v>
      </c>
      <c r="G752" s="31">
        <f>'חישוב לפי סניפים'!$F752/$F$1005*$J$2</f>
        <v>0.1567811125</v>
      </c>
      <c r="H752" s="34">
        <f t="shared" si="1"/>
        <v>0.1956975234</v>
      </c>
      <c r="I752" s="31">
        <v>1240.0</v>
      </c>
    </row>
    <row r="753" ht="14.25" customHeight="1">
      <c r="A753" s="36"/>
      <c r="B753" s="36" t="s">
        <v>791</v>
      </c>
      <c r="C753" s="36" t="s">
        <v>8</v>
      </c>
      <c r="D753" s="37">
        <v>19.0</v>
      </c>
      <c r="E753" s="38">
        <f>'חישוב לפי סניפים'!$D753/$D$1005*$J$2</f>
        <v>0.2786040471</v>
      </c>
      <c r="F753" s="37">
        <v>42.0</v>
      </c>
      <c r="G753" s="37">
        <f>'חישוב לפי סניפים'!$F753/$F$1005*$J$2</f>
        <v>0.193670786</v>
      </c>
      <c r="H753" s="39">
        <f t="shared" si="1"/>
        <v>0.2361374166</v>
      </c>
      <c r="I753" s="37">
        <v>74.0</v>
      </c>
    </row>
    <row r="754" ht="14.25" customHeight="1">
      <c r="A754" s="32"/>
      <c r="B754" s="32" t="s">
        <v>792</v>
      </c>
      <c r="C754" s="32" t="s">
        <v>12</v>
      </c>
      <c r="D754" s="31">
        <v>29.0</v>
      </c>
      <c r="E754" s="33">
        <f>'חישוב לפי סניפים'!$D754/$D$1005*$J$2</f>
        <v>0.4252377561</v>
      </c>
      <c r="F754" s="31">
        <v>130.0</v>
      </c>
      <c r="G754" s="31">
        <f>'חישוב לפי סניפים'!$F754/$F$1005*$J$2</f>
        <v>0.5994571948</v>
      </c>
      <c r="H754" s="34">
        <f t="shared" si="1"/>
        <v>0.5123474754</v>
      </c>
      <c r="I754" s="31">
        <v>167.0</v>
      </c>
    </row>
    <row r="755" ht="14.25" customHeight="1">
      <c r="A755" s="36"/>
      <c r="B755" s="36" t="s">
        <v>793</v>
      </c>
      <c r="C755" s="36" t="s">
        <v>12</v>
      </c>
      <c r="D755" s="37">
        <v>24.0</v>
      </c>
      <c r="E755" s="38">
        <f>'חישוב לפי סניפים'!$D755/$D$1005*$J$2</f>
        <v>0.3519209016</v>
      </c>
      <c r="F755" s="37">
        <v>78.0</v>
      </c>
      <c r="G755" s="37">
        <f>'חישוב לפי סניפים'!$F755/$F$1005*$J$2</f>
        <v>0.3596743169</v>
      </c>
      <c r="H755" s="39">
        <f t="shared" si="1"/>
        <v>0.3557976092</v>
      </c>
      <c r="I755" s="37">
        <v>289.0</v>
      </c>
    </row>
    <row r="756" ht="14.25" customHeight="1">
      <c r="A756" s="32"/>
      <c r="B756" s="32" t="s">
        <v>794</v>
      </c>
      <c r="C756" s="32" t="s">
        <v>8</v>
      </c>
      <c r="D756" s="31">
        <v>5.0</v>
      </c>
      <c r="E756" s="33">
        <f>'חישוב לפי סניפים'!$D756/$D$1005*$J$2</f>
        <v>0.0733168545</v>
      </c>
      <c r="F756" s="31">
        <v>5.0</v>
      </c>
      <c r="G756" s="31">
        <f>'חישוב לפי סניפים'!$F756/$F$1005*$J$2</f>
        <v>0.02305604595</v>
      </c>
      <c r="H756" s="34">
        <f t="shared" si="1"/>
        <v>0.04818645023</v>
      </c>
      <c r="I756" s="31">
        <v>367.0</v>
      </c>
    </row>
    <row r="757" ht="14.25" customHeight="1">
      <c r="A757" s="36"/>
      <c r="B757" s="36" t="s">
        <v>795</v>
      </c>
      <c r="C757" s="36" t="s">
        <v>12</v>
      </c>
      <c r="D757" s="37">
        <v>51.0</v>
      </c>
      <c r="E757" s="38">
        <f>'חישוב לפי סניפים'!$D757/$D$1005*$J$2</f>
        <v>0.7478319159</v>
      </c>
      <c r="F757" s="37">
        <v>116.0</v>
      </c>
      <c r="G757" s="37">
        <f>'חישוב לפי סניפים'!$F757/$F$1005*$J$2</f>
        <v>0.5349002661</v>
      </c>
      <c r="H757" s="39">
        <f t="shared" si="1"/>
        <v>0.641366091</v>
      </c>
      <c r="I757" s="37">
        <v>270.0</v>
      </c>
    </row>
    <row r="758" ht="14.25" customHeight="1">
      <c r="A758" s="32"/>
      <c r="B758" s="32" t="s">
        <v>796</v>
      </c>
      <c r="C758" s="32" t="s">
        <v>12</v>
      </c>
      <c r="D758" s="31">
        <v>3.0</v>
      </c>
      <c r="E758" s="33">
        <f>'חישוב לפי סניפים'!$D758/$D$1005*$J$2</f>
        <v>0.0439901127</v>
      </c>
      <c r="F758" s="31">
        <v>22.0</v>
      </c>
      <c r="G758" s="31">
        <f>'חישוב לפי סניפים'!$F758/$F$1005*$J$2</f>
        <v>0.1014466022</v>
      </c>
      <c r="H758" s="34">
        <f t="shared" si="1"/>
        <v>0.07271835745</v>
      </c>
      <c r="I758" s="31">
        <v>676.0</v>
      </c>
    </row>
    <row r="759" ht="14.25" customHeight="1">
      <c r="A759" s="36"/>
      <c r="B759" s="36" t="s">
        <v>797</v>
      </c>
      <c r="C759" s="36" t="s">
        <v>8</v>
      </c>
      <c r="D759" s="37">
        <v>53.0</v>
      </c>
      <c r="E759" s="38">
        <f>'חישוב לפי סניפים'!$D759/$D$1005*$J$2</f>
        <v>0.7771586577</v>
      </c>
      <c r="F759" s="37">
        <v>99.0</v>
      </c>
      <c r="G759" s="37">
        <f>'חישוב לפי סניפים'!$F759/$F$1005*$J$2</f>
        <v>0.4565097099</v>
      </c>
      <c r="H759" s="39">
        <f t="shared" si="1"/>
        <v>0.6168341838</v>
      </c>
      <c r="I759" s="37">
        <v>157.0</v>
      </c>
    </row>
    <row r="760" ht="14.25" customHeight="1">
      <c r="A760" s="32"/>
      <c r="B760" s="32" t="s">
        <v>798</v>
      </c>
      <c r="C760" s="32" t="s">
        <v>12</v>
      </c>
      <c r="D760" s="31">
        <v>5.0</v>
      </c>
      <c r="E760" s="33">
        <f>'חישוב לפי סניפים'!$D760/$D$1005*$J$2</f>
        <v>0.0733168545</v>
      </c>
      <c r="F760" s="31">
        <v>19.0</v>
      </c>
      <c r="G760" s="31">
        <f>'חישוב לפי סניפים'!$F760/$F$1005*$J$2</f>
        <v>0.08761297463</v>
      </c>
      <c r="H760" s="34">
        <f t="shared" si="1"/>
        <v>0.08046491456</v>
      </c>
      <c r="I760" s="31">
        <v>4503.0</v>
      </c>
    </row>
    <row r="761" ht="14.25" customHeight="1">
      <c r="A761" s="36"/>
      <c r="B761" s="36" t="s">
        <v>799</v>
      </c>
      <c r="C761" s="36" t="s">
        <v>12</v>
      </c>
      <c r="D761" s="37">
        <v>16.0</v>
      </c>
      <c r="E761" s="38">
        <f>'חישוב לפי סניפים'!$D761/$D$1005*$J$2</f>
        <v>0.2346139344</v>
      </c>
      <c r="F761" s="37">
        <v>73.0</v>
      </c>
      <c r="G761" s="37">
        <f>'חישוב לפי סניפים'!$F761/$F$1005*$J$2</f>
        <v>0.3366182709</v>
      </c>
      <c r="H761" s="39">
        <f t="shared" si="1"/>
        <v>0.2856161027</v>
      </c>
      <c r="I761" s="37">
        <v>89.0</v>
      </c>
    </row>
    <row r="762" ht="14.25" customHeight="1">
      <c r="A762" s="32"/>
      <c r="B762" s="32" t="s">
        <v>800</v>
      </c>
      <c r="C762" s="32" t="s">
        <v>12</v>
      </c>
      <c r="D762" s="31">
        <v>34.0</v>
      </c>
      <c r="E762" s="33">
        <f>'חישוב לפי סניפים'!$D762/$D$1005*$J$2</f>
        <v>0.4985546106</v>
      </c>
      <c r="F762" s="31">
        <v>100.0</v>
      </c>
      <c r="G762" s="31">
        <f>'חישוב לפי סניפים'!$F762/$F$1005*$J$2</f>
        <v>0.4611209191</v>
      </c>
      <c r="H762" s="34">
        <f t="shared" si="1"/>
        <v>0.4798377648</v>
      </c>
      <c r="I762" s="31">
        <v>82.0</v>
      </c>
    </row>
    <row r="763" ht="14.25" customHeight="1">
      <c r="A763" s="36"/>
      <c r="B763" s="36" t="s">
        <v>801</v>
      </c>
      <c r="C763" s="36" t="s">
        <v>8</v>
      </c>
      <c r="D763" s="37">
        <v>10.0</v>
      </c>
      <c r="E763" s="38">
        <f>'חישוב לפי סניפים'!$D763/$D$1005*$J$2</f>
        <v>0.146633709</v>
      </c>
      <c r="F763" s="37">
        <v>54.0</v>
      </c>
      <c r="G763" s="37">
        <f>'חישוב לפי סניפים'!$F763/$F$1005*$J$2</f>
        <v>0.2490052963</v>
      </c>
      <c r="H763" s="39">
        <f t="shared" si="1"/>
        <v>0.1978195026</v>
      </c>
      <c r="I763" s="37">
        <v>806.0</v>
      </c>
    </row>
    <row r="764" ht="14.25" customHeight="1">
      <c r="A764" s="32"/>
      <c r="B764" s="32" t="s">
        <v>802</v>
      </c>
      <c r="C764" s="32" t="s">
        <v>8</v>
      </c>
      <c r="D764" s="31">
        <v>15.0</v>
      </c>
      <c r="E764" s="33">
        <f>'חישוב לפי סניפים'!$D764/$D$1005*$J$2</f>
        <v>0.2199505635</v>
      </c>
      <c r="F764" s="31">
        <v>18.0</v>
      </c>
      <c r="G764" s="31">
        <f>'חישוב לפי סניפים'!$F764/$F$1005*$J$2</f>
        <v>0.08300176543</v>
      </c>
      <c r="H764" s="34">
        <f t="shared" si="1"/>
        <v>0.1514761645</v>
      </c>
      <c r="I764" s="31">
        <v>813.0</v>
      </c>
    </row>
    <row r="765" ht="14.25" customHeight="1">
      <c r="A765" s="36"/>
      <c r="B765" s="36" t="s">
        <v>803</v>
      </c>
      <c r="C765" s="36" t="s">
        <v>8</v>
      </c>
      <c r="D765" s="37">
        <v>1.0</v>
      </c>
      <c r="E765" s="38">
        <f>'חישוב לפי סניפים'!$D765/$D$1005*$J$2</f>
        <v>0.0146633709</v>
      </c>
      <c r="F765" s="37">
        <v>0.0</v>
      </c>
      <c r="G765" s="37">
        <f>'חישוב לפי סניפים'!$F765/$F$1005*$J$2</f>
        <v>0</v>
      </c>
      <c r="H765" s="39">
        <f t="shared" si="1"/>
        <v>0.00733168545</v>
      </c>
      <c r="I765" s="37" t="e">
        <v>#N/A</v>
      </c>
    </row>
    <row r="766" ht="14.25" customHeight="1">
      <c r="A766" s="32"/>
      <c r="B766" s="32" t="s">
        <v>804</v>
      </c>
      <c r="C766" s="32" t="s">
        <v>12</v>
      </c>
      <c r="D766" s="31">
        <v>18.0</v>
      </c>
      <c r="E766" s="33">
        <f>'חישוב לפי סניפים'!$D766/$D$1005*$J$2</f>
        <v>0.2639406762</v>
      </c>
      <c r="F766" s="31">
        <v>81.0</v>
      </c>
      <c r="G766" s="31">
        <f>'חישוב לפי סניפים'!$F766/$F$1005*$J$2</f>
        <v>0.3735079445</v>
      </c>
      <c r="H766" s="34">
        <f t="shared" si="1"/>
        <v>0.3187243103</v>
      </c>
      <c r="I766" s="31">
        <v>426.0</v>
      </c>
    </row>
    <row r="767" ht="14.25" customHeight="1">
      <c r="A767" s="36"/>
      <c r="B767" s="36" t="s">
        <v>805</v>
      </c>
      <c r="C767" s="36" t="s">
        <v>2</v>
      </c>
      <c r="D767" s="37">
        <v>5.0</v>
      </c>
      <c r="E767" s="38">
        <f>'חישוב לפי סניפים'!$D767/$D$1005*$J$2</f>
        <v>0.0733168545</v>
      </c>
      <c r="F767" s="37">
        <v>5.0</v>
      </c>
      <c r="G767" s="37">
        <f>'חישוב לפי סניפים'!$F767/$F$1005*$J$2</f>
        <v>0.02305604595</v>
      </c>
      <c r="H767" s="39">
        <f t="shared" si="1"/>
        <v>0.04818645023</v>
      </c>
      <c r="I767" s="37">
        <v>532.0</v>
      </c>
    </row>
    <row r="768" ht="14.25" customHeight="1">
      <c r="A768" s="32"/>
      <c r="B768" s="32" t="s">
        <v>806</v>
      </c>
      <c r="C768" s="32" t="s">
        <v>7</v>
      </c>
      <c r="D768" s="31">
        <v>10.0</v>
      </c>
      <c r="E768" s="33">
        <f>'חישוב לפי סניפים'!$D768/$D$1005*$J$2</f>
        <v>0.146633709</v>
      </c>
      <c r="F768" s="31">
        <v>7.0</v>
      </c>
      <c r="G768" s="31">
        <f>'חישוב לפי סניפים'!$F768/$F$1005*$J$2</f>
        <v>0.03227846434</v>
      </c>
      <c r="H768" s="34">
        <f t="shared" si="1"/>
        <v>0.08945608667</v>
      </c>
      <c r="I768" s="31">
        <v>521.0</v>
      </c>
    </row>
    <row r="769" ht="14.25" customHeight="1">
      <c r="A769" s="36"/>
      <c r="B769" s="36" t="s">
        <v>807</v>
      </c>
      <c r="C769" s="36" t="s">
        <v>8</v>
      </c>
      <c r="D769" s="37">
        <v>7.0</v>
      </c>
      <c r="E769" s="38">
        <f>'חישוב לפי סניפים'!$D769/$D$1005*$J$2</f>
        <v>0.1026435963</v>
      </c>
      <c r="F769" s="37">
        <v>45.0</v>
      </c>
      <c r="G769" s="37">
        <f>'חישוב לפי סניפים'!$F769/$F$1005*$J$2</f>
        <v>0.2075044136</v>
      </c>
      <c r="H769" s="39">
        <f t="shared" si="1"/>
        <v>0.1550740049</v>
      </c>
      <c r="I769" s="37">
        <v>223.0</v>
      </c>
    </row>
    <row r="770" ht="14.25" customHeight="1">
      <c r="A770" s="32"/>
      <c r="B770" s="32" t="s">
        <v>808</v>
      </c>
      <c r="C770" s="32" t="s">
        <v>12</v>
      </c>
      <c r="D770" s="31">
        <v>4.0</v>
      </c>
      <c r="E770" s="33">
        <f>'חישוב לפי סניפים'!$D770/$D$1005*$J$2</f>
        <v>0.0586534836</v>
      </c>
      <c r="F770" s="31">
        <v>13.0</v>
      </c>
      <c r="G770" s="31">
        <f>'חישוב לפי סניפים'!$F770/$F$1005*$J$2</f>
        <v>0.05994571948</v>
      </c>
      <c r="H770" s="34">
        <f t="shared" si="1"/>
        <v>0.05929960154</v>
      </c>
      <c r="I770" s="31">
        <v>622.0</v>
      </c>
    </row>
    <row r="771" ht="14.25" customHeight="1">
      <c r="A771" s="36"/>
      <c r="B771" s="36" t="s">
        <v>809</v>
      </c>
      <c r="C771" s="36" t="s">
        <v>2</v>
      </c>
      <c r="D771" s="37">
        <v>1.0</v>
      </c>
      <c r="E771" s="38">
        <f>'חישוב לפי סניפים'!$D771/$D$1005*$J$2</f>
        <v>0.0146633709</v>
      </c>
      <c r="F771" s="37">
        <v>0.0</v>
      </c>
      <c r="G771" s="37">
        <f>'חישוב לפי סניפים'!$F771/$F$1005*$J$2</f>
        <v>0</v>
      </c>
      <c r="H771" s="39">
        <f t="shared" si="1"/>
        <v>0.00733168545</v>
      </c>
      <c r="I771" s="37">
        <v>4502.0</v>
      </c>
    </row>
    <row r="772" ht="14.25" customHeight="1">
      <c r="A772" s="32"/>
      <c r="B772" s="32" t="s">
        <v>810</v>
      </c>
      <c r="C772" s="32" t="s">
        <v>7</v>
      </c>
      <c r="D772" s="31">
        <v>9.0</v>
      </c>
      <c r="E772" s="33">
        <f>'חישוב לפי סניפים'!$D772/$D$1005*$J$2</f>
        <v>0.1319703381</v>
      </c>
      <c r="F772" s="31">
        <v>5.0</v>
      </c>
      <c r="G772" s="31">
        <f>'חישוב לפי סניפים'!$F772/$F$1005*$J$2</f>
        <v>0.02305604595</v>
      </c>
      <c r="H772" s="34">
        <f t="shared" si="1"/>
        <v>0.07751319202</v>
      </c>
      <c r="I772" s="31">
        <v>514.0</v>
      </c>
    </row>
    <row r="773" ht="14.25" customHeight="1">
      <c r="A773" s="36"/>
      <c r="B773" s="36" t="s">
        <v>811</v>
      </c>
      <c r="C773" s="36" t="s">
        <v>12</v>
      </c>
      <c r="D773" s="37">
        <v>18.0</v>
      </c>
      <c r="E773" s="38">
        <f>'חישוב לפי סניפים'!$D773/$D$1005*$J$2</f>
        <v>0.2639406762</v>
      </c>
      <c r="F773" s="37">
        <v>71.0</v>
      </c>
      <c r="G773" s="37">
        <f>'חישוב לפי סניפים'!$F773/$F$1005*$J$2</f>
        <v>0.3273958525</v>
      </c>
      <c r="H773" s="39">
        <f t="shared" si="1"/>
        <v>0.2956682644</v>
      </c>
      <c r="I773" s="37">
        <v>139.0</v>
      </c>
    </row>
    <row r="774" ht="14.25" customHeight="1">
      <c r="A774" s="32"/>
      <c r="B774" s="32" t="s">
        <v>812</v>
      </c>
      <c r="C774" s="32" t="s">
        <v>8</v>
      </c>
      <c r="D774" s="31">
        <v>10.0</v>
      </c>
      <c r="E774" s="33">
        <f>'חישוב לפי סניפים'!$D774/$D$1005*$J$2</f>
        <v>0.146633709</v>
      </c>
      <c r="F774" s="31">
        <v>44.0</v>
      </c>
      <c r="G774" s="31">
        <f>'חישוב לפי סניפים'!$F774/$F$1005*$J$2</f>
        <v>0.2028932044</v>
      </c>
      <c r="H774" s="34">
        <f t="shared" si="1"/>
        <v>0.1747634567</v>
      </c>
      <c r="I774" s="31">
        <v>880.0</v>
      </c>
    </row>
    <row r="775" ht="14.25" customHeight="1">
      <c r="A775" s="36"/>
      <c r="B775" s="36" t="s">
        <v>813</v>
      </c>
      <c r="C775" s="36" t="s">
        <v>8</v>
      </c>
      <c r="D775" s="37">
        <v>2.0</v>
      </c>
      <c r="E775" s="38">
        <f>'חישוב לפי סניפים'!$D775/$D$1005*$J$2</f>
        <v>0.0293267418</v>
      </c>
      <c r="F775" s="37">
        <v>4.0</v>
      </c>
      <c r="G775" s="37">
        <f>'חישוב לפי סניפים'!$F775/$F$1005*$J$2</f>
        <v>0.01844483676</v>
      </c>
      <c r="H775" s="39">
        <f t="shared" si="1"/>
        <v>0.02388578928</v>
      </c>
      <c r="I775" s="37">
        <v>1251.0</v>
      </c>
    </row>
    <row r="776" ht="14.25" customHeight="1">
      <c r="A776" s="32"/>
      <c r="B776" s="32" t="s">
        <v>814</v>
      </c>
      <c r="C776" s="32" t="s">
        <v>12</v>
      </c>
      <c r="D776" s="31">
        <v>40.0</v>
      </c>
      <c r="E776" s="33">
        <f>'חישוב לפי סניפים'!$D776/$D$1005*$J$2</f>
        <v>0.586534836</v>
      </c>
      <c r="F776" s="31">
        <v>108.0</v>
      </c>
      <c r="G776" s="31">
        <f>'חישוב לפי סניפים'!$F776/$F$1005*$J$2</f>
        <v>0.4980105926</v>
      </c>
      <c r="H776" s="34">
        <f t="shared" si="1"/>
        <v>0.5422727143</v>
      </c>
      <c r="I776" s="31">
        <v>871.0</v>
      </c>
    </row>
    <row r="777" ht="14.25" customHeight="1">
      <c r="A777" s="36"/>
      <c r="B777" s="36" t="s">
        <v>815</v>
      </c>
      <c r="C777" s="36" t="s">
        <v>11</v>
      </c>
      <c r="D777" s="37">
        <v>97.0</v>
      </c>
      <c r="E777" s="38">
        <f>'חישוב לפי סניפים'!$D777/$D$1005*$J$2</f>
        <v>1.422346977</v>
      </c>
      <c r="F777" s="37">
        <v>232.0</v>
      </c>
      <c r="G777" s="37">
        <f>'חישוב לפי סניפים'!$F777/$F$1005*$J$2</f>
        <v>1.069800532</v>
      </c>
      <c r="H777" s="39">
        <f t="shared" si="1"/>
        <v>1.246073755</v>
      </c>
      <c r="I777" s="37">
        <v>7600.0</v>
      </c>
    </row>
    <row r="778" ht="14.25" customHeight="1">
      <c r="A778" s="32"/>
      <c r="B778" s="32" t="s">
        <v>816</v>
      </c>
      <c r="C778" s="32" t="s">
        <v>8</v>
      </c>
      <c r="D778" s="31">
        <v>1.0</v>
      </c>
      <c r="E778" s="33">
        <f>'חישוב לפי סניפים'!$D778/$D$1005*$J$2</f>
        <v>0.0146633709</v>
      </c>
      <c r="F778" s="31">
        <v>3.0</v>
      </c>
      <c r="G778" s="31">
        <f>'חישוב לפי סניפים'!$F778/$F$1005*$J$2</f>
        <v>0.01383362757</v>
      </c>
      <c r="H778" s="34">
        <f t="shared" si="1"/>
        <v>0.01424849924</v>
      </c>
      <c r="I778" s="31">
        <v>1146.0</v>
      </c>
    </row>
    <row r="779" ht="14.25" customHeight="1">
      <c r="A779" s="36"/>
      <c r="B779" s="36" t="s">
        <v>817</v>
      </c>
      <c r="C779" s="36" t="s">
        <v>8</v>
      </c>
      <c r="D779" s="37">
        <v>3.0</v>
      </c>
      <c r="E779" s="38">
        <f>'חישוב לפי סניפים'!$D779/$D$1005*$J$2</f>
        <v>0.0439901127</v>
      </c>
      <c r="F779" s="37">
        <v>1.0</v>
      </c>
      <c r="G779" s="37">
        <f>'חישוב לפי סניפים'!$F779/$F$1005*$J$2</f>
        <v>0.004611209191</v>
      </c>
      <c r="H779" s="39">
        <f t="shared" si="1"/>
        <v>0.02430066094</v>
      </c>
      <c r="I779" s="37">
        <v>688.0</v>
      </c>
    </row>
    <row r="780" ht="14.25" customHeight="1">
      <c r="A780" s="32"/>
      <c r="B780" s="32" t="s">
        <v>818</v>
      </c>
      <c r="C780" s="32" t="s">
        <v>7</v>
      </c>
      <c r="D780" s="31">
        <v>2.0</v>
      </c>
      <c r="E780" s="33">
        <f>'חישוב לפי סניפים'!$D780/$D$1005*$J$2</f>
        <v>0.0293267418</v>
      </c>
      <c r="F780" s="31">
        <v>16.0</v>
      </c>
      <c r="G780" s="31">
        <f>'חישוב לפי סניפים'!$F780/$F$1005*$J$2</f>
        <v>0.07377934705</v>
      </c>
      <c r="H780" s="34">
        <f t="shared" si="1"/>
        <v>0.05155304443</v>
      </c>
      <c r="I780" s="31">
        <v>3715.0</v>
      </c>
    </row>
    <row r="781" ht="14.25" customHeight="1">
      <c r="A781" s="36"/>
      <c r="B781" s="36" t="s">
        <v>819</v>
      </c>
      <c r="C781" s="36" t="s">
        <v>8</v>
      </c>
      <c r="D781" s="37">
        <v>4.0</v>
      </c>
      <c r="E781" s="38">
        <f>'חישוב לפי סניפים'!$D781/$D$1005*$J$2</f>
        <v>0.0586534836</v>
      </c>
      <c r="F781" s="37">
        <v>14.0</v>
      </c>
      <c r="G781" s="37">
        <f>'חישוב לפי סניפים'!$F781/$F$1005*$J$2</f>
        <v>0.06455692867</v>
      </c>
      <c r="H781" s="39">
        <f t="shared" si="1"/>
        <v>0.06160520613</v>
      </c>
      <c r="I781" s="37">
        <v>1212.0</v>
      </c>
    </row>
    <row r="782" ht="14.25" customHeight="1">
      <c r="A782" s="32"/>
      <c r="B782" s="32" t="s">
        <v>820</v>
      </c>
      <c r="C782" s="32" t="s">
        <v>8</v>
      </c>
      <c r="D782" s="31">
        <v>12.0</v>
      </c>
      <c r="E782" s="33">
        <f>'חישוב לפי סניפים'!$D782/$D$1005*$J$2</f>
        <v>0.1759604508</v>
      </c>
      <c r="F782" s="31">
        <v>30.0</v>
      </c>
      <c r="G782" s="31">
        <f>'חישוב לפי סניפים'!$F782/$F$1005*$J$2</f>
        <v>0.1383362757</v>
      </c>
      <c r="H782" s="34">
        <f t="shared" si="1"/>
        <v>0.1571483633</v>
      </c>
      <c r="I782" s="31">
        <v>779.0</v>
      </c>
    </row>
    <row r="783" ht="14.25" customHeight="1">
      <c r="A783" s="36"/>
      <c r="B783" s="36" t="s">
        <v>821</v>
      </c>
      <c r="C783" s="36" t="s">
        <v>12</v>
      </c>
      <c r="D783" s="37">
        <v>12.0</v>
      </c>
      <c r="E783" s="38">
        <f>'חישוב לפי סניפים'!$D783/$D$1005*$J$2</f>
        <v>0.1759604508</v>
      </c>
      <c r="F783" s="37">
        <v>44.0</v>
      </c>
      <c r="G783" s="37">
        <f>'חישוב לפי סניפים'!$F783/$F$1005*$J$2</f>
        <v>0.2028932044</v>
      </c>
      <c r="H783" s="39">
        <f t="shared" si="1"/>
        <v>0.1894268276</v>
      </c>
      <c r="I783" s="37">
        <v>385.0</v>
      </c>
    </row>
    <row r="784" ht="14.25" customHeight="1">
      <c r="A784" s="32"/>
      <c r="B784" s="32" t="s">
        <v>822</v>
      </c>
      <c r="C784" s="32" t="s">
        <v>8</v>
      </c>
      <c r="D784" s="31">
        <v>11.0</v>
      </c>
      <c r="E784" s="33">
        <f>'חישוב לפי סניפים'!$D784/$D$1005*$J$2</f>
        <v>0.1612970799</v>
      </c>
      <c r="F784" s="31">
        <v>36.0</v>
      </c>
      <c r="G784" s="31">
        <f>'חישוב לפי סניפים'!$F784/$F$1005*$J$2</f>
        <v>0.1660035309</v>
      </c>
      <c r="H784" s="34">
        <f t="shared" si="1"/>
        <v>0.1636503054</v>
      </c>
      <c r="I784" s="31">
        <v>773.0</v>
      </c>
    </row>
    <row r="785" ht="14.25" customHeight="1">
      <c r="A785" s="36"/>
      <c r="B785" s="36" t="s">
        <v>823</v>
      </c>
      <c r="C785" s="36" t="s">
        <v>12</v>
      </c>
      <c r="D785" s="37">
        <v>22.0</v>
      </c>
      <c r="E785" s="38">
        <f>'חישוב לפי סניפים'!$D785/$D$1005*$J$2</f>
        <v>0.3225941598</v>
      </c>
      <c r="F785" s="37">
        <v>71.0</v>
      </c>
      <c r="G785" s="37">
        <f>'חישוב לפי סניפים'!$F785/$F$1005*$J$2</f>
        <v>0.3273958525</v>
      </c>
      <c r="H785" s="39">
        <f t="shared" si="1"/>
        <v>0.3249950062</v>
      </c>
      <c r="I785" s="37">
        <v>319.0</v>
      </c>
    </row>
    <row r="786" ht="14.25" customHeight="1">
      <c r="A786" s="32"/>
      <c r="B786" s="32" t="s">
        <v>824</v>
      </c>
      <c r="C786" s="32" t="s">
        <v>4</v>
      </c>
      <c r="D786" s="31">
        <v>46.0</v>
      </c>
      <c r="E786" s="33">
        <f>'חישוב לפי סניפים'!$D786/$D$1005*$J$2</f>
        <v>0.6745150614</v>
      </c>
      <c r="F786" s="31">
        <v>138.0</v>
      </c>
      <c r="G786" s="31">
        <f>'חישוב לפי סניפים'!$F786/$F$1005*$J$2</f>
        <v>0.6363468683</v>
      </c>
      <c r="H786" s="34">
        <f t="shared" si="1"/>
        <v>0.6554309649</v>
      </c>
      <c r="I786" s="31">
        <v>534.0</v>
      </c>
    </row>
    <row r="787" ht="14.25" customHeight="1">
      <c r="A787" s="36"/>
      <c r="B787" s="36" t="s">
        <v>825</v>
      </c>
      <c r="C787" s="36" t="s">
        <v>11</v>
      </c>
      <c r="D787" s="37">
        <v>156.0</v>
      </c>
      <c r="E787" s="38">
        <f>'חישוב לפי סניפים'!$D787/$D$1005*$J$2</f>
        <v>2.28748586</v>
      </c>
      <c r="F787" s="37">
        <v>444.0</v>
      </c>
      <c r="G787" s="37">
        <f>'חישוב לפי סניפים'!$F787/$F$1005*$J$2</f>
        <v>2.047376881</v>
      </c>
      <c r="H787" s="39">
        <f t="shared" si="1"/>
        <v>2.167431371</v>
      </c>
      <c r="I787" s="37">
        <v>7700.0</v>
      </c>
    </row>
    <row r="788" ht="14.25" customHeight="1">
      <c r="A788" s="32"/>
      <c r="B788" s="32" t="s">
        <v>826</v>
      </c>
      <c r="C788" s="32" t="s">
        <v>8</v>
      </c>
      <c r="D788" s="31">
        <v>2.0</v>
      </c>
      <c r="E788" s="33">
        <f>'חישוב לפי סניפים'!$D788/$D$1005*$J$2</f>
        <v>0.0293267418</v>
      </c>
      <c r="F788" s="31">
        <v>0.0</v>
      </c>
      <c r="G788" s="31">
        <f>'חישוב לפי סניפים'!$F788/$F$1005*$J$2</f>
        <v>0</v>
      </c>
      <c r="H788" s="34">
        <f t="shared" si="1"/>
        <v>0.0146633709</v>
      </c>
      <c r="I788" s="31" t="e">
        <v>#N/A</v>
      </c>
    </row>
    <row r="789" ht="14.25" customHeight="1">
      <c r="A789" s="36"/>
      <c r="B789" s="36" t="s">
        <v>827</v>
      </c>
      <c r="C789" s="36" t="s">
        <v>8</v>
      </c>
      <c r="D789" s="37">
        <v>25.0</v>
      </c>
      <c r="E789" s="38">
        <f>'חישוב לפי סניפים'!$D789/$D$1005*$J$2</f>
        <v>0.3665842725</v>
      </c>
      <c r="F789" s="37">
        <v>79.0</v>
      </c>
      <c r="G789" s="37">
        <f>'חישוב לפי סניפים'!$F789/$F$1005*$J$2</f>
        <v>0.3642855261</v>
      </c>
      <c r="H789" s="39">
        <f t="shared" si="1"/>
        <v>0.3654348993</v>
      </c>
      <c r="I789" s="37">
        <v>917.0</v>
      </c>
    </row>
    <row r="790" ht="14.25" customHeight="1">
      <c r="A790" s="32"/>
      <c r="B790" s="32" t="s">
        <v>828</v>
      </c>
      <c r="C790" s="32" t="s">
        <v>2</v>
      </c>
      <c r="D790" s="31">
        <v>8.0</v>
      </c>
      <c r="E790" s="33">
        <f>'חישוב לפי סניפים'!$D790/$D$1005*$J$2</f>
        <v>0.1173069672</v>
      </c>
      <c r="F790" s="31">
        <v>18.0</v>
      </c>
      <c r="G790" s="31">
        <f>'חישוב לפי סניפים'!$F790/$F$1005*$J$2</f>
        <v>0.08300176543</v>
      </c>
      <c r="H790" s="34">
        <f t="shared" si="1"/>
        <v>0.1001543663</v>
      </c>
      <c r="I790" s="31">
        <v>531.0</v>
      </c>
    </row>
    <row r="791" ht="14.25" customHeight="1">
      <c r="A791" s="36"/>
      <c r="B791" s="36" t="s">
        <v>829</v>
      </c>
      <c r="C791" s="36" t="s">
        <v>2</v>
      </c>
      <c r="D791" s="37">
        <v>14.0</v>
      </c>
      <c r="E791" s="38">
        <f>'חישוב לפי סניפים'!$D791/$D$1005*$J$2</f>
        <v>0.2052871926</v>
      </c>
      <c r="F791" s="37">
        <v>24.0</v>
      </c>
      <c r="G791" s="37">
        <f>'חישוב לפי סניפים'!$F791/$F$1005*$J$2</f>
        <v>0.1106690206</v>
      </c>
      <c r="H791" s="39">
        <f t="shared" si="1"/>
        <v>0.1579781066</v>
      </c>
      <c r="I791" s="37">
        <v>1246.0</v>
      </c>
    </row>
    <row r="792" ht="14.25" customHeight="1">
      <c r="A792" s="32"/>
      <c r="B792" s="32" t="s">
        <v>830</v>
      </c>
      <c r="C792" s="32" t="s">
        <v>8</v>
      </c>
      <c r="D792" s="31">
        <v>2.0</v>
      </c>
      <c r="E792" s="33">
        <f>'חישוב לפי סניפים'!$D792/$D$1005*$J$2</f>
        <v>0.0293267418</v>
      </c>
      <c r="F792" s="31">
        <v>35.0</v>
      </c>
      <c r="G792" s="31">
        <f>'חישוב לפי סניפים'!$F792/$F$1005*$J$2</f>
        <v>0.1613923217</v>
      </c>
      <c r="H792" s="34">
        <f t="shared" si="1"/>
        <v>0.09535953174</v>
      </c>
      <c r="I792" s="31">
        <v>1335.0</v>
      </c>
    </row>
    <row r="793" ht="14.25" customHeight="1">
      <c r="A793" s="36"/>
      <c r="B793" s="36" t="s">
        <v>831</v>
      </c>
      <c r="C793" s="36" t="s">
        <v>10</v>
      </c>
      <c r="D793" s="37">
        <v>90.0</v>
      </c>
      <c r="E793" s="38">
        <f>'חישוב לפי סניפים'!$D793/$D$1005*$J$2</f>
        <v>1.319703381</v>
      </c>
      <c r="F793" s="37">
        <v>240.0</v>
      </c>
      <c r="G793" s="37">
        <f>'חישוב לפי סניפים'!$F793/$F$1005*$J$2</f>
        <v>1.106690206</v>
      </c>
      <c r="H793" s="39">
        <f t="shared" si="1"/>
        <v>1.213196793</v>
      </c>
      <c r="I793" s="37">
        <v>2560.0</v>
      </c>
    </row>
    <row r="794" ht="14.25" customHeight="1">
      <c r="A794" s="32"/>
      <c r="B794" s="32" t="s">
        <v>832</v>
      </c>
      <c r="C794" s="32" t="s">
        <v>8</v>
      </c>
      <c r="D794" s="31">
        <v>10.0</v>
      </c>
      <c r="E794" s="33">
        <f>'חישוב לפי סניפים'!$D794/$D$1005*$J$2</f>
        <v>0.146633709</v>
      </c>
      <c r="F794" s="31">
        <v>43.0</v>
      </c>
      <c r="G794" s="31">
        <f>'חישוב לפי סניפים'!$F794/$F$1005*$J$2</f>
        <v>0.1982819952</v>
      </c>
      <c r="H794" s="34">
        <f t="shared" si="1"/>
        <v>0.1724578521</v>
      </c>
      <c r="I794" s="31">
        <v>593.0</v>
      </c>
    </row>
    <row r="795" ht="14.25" customHeight="1">
      <c r="A795" s="36"/>
      <c r="B795" s="36" t="s">
        <v>833</v>
      </c>
      <c r="C795" s="36" t="s">
        <v>2</v>
      </c>
      <c r="D795" s="37">
        <v>14.0</v>
      </c>
      <c r="E795" s="38">
        <f>'חישוב לפי סניפים'!$D796/$D$1005*$J$2</f>
        <v>0.0293267418</v>
      </c>
      <c r="F795" s="37">
        <v>21.0</v>
      </c>
      <c r="G795" s="37">
        <f>'חישוב לפי סניפים'!$F796/$F$1005*$J$2</f>
        <v>0.03688967353</v>
      </c>
      <c r="H795" s="39">
        <f t="shared" si="1"/>
        <v>0.03310820766</v>
      </c>
      <c r="I795" s="37">
        <v>637.0</v>
      </c>
    </row>
    <row r="796" ht="14.25" customHeight="1">
      <c r="A796" s="32"/>
      <c r="B796" s="32" t="s">
        <v>834</v>
      </c>
      <c r="C796" s="32" t="s">
        <v>2</v>
      </c>
      <c r="D796" s="31">
        <v>2.0</v>
      </c>
      <c r="E796" s="33">
        <f>'חישוב לפי סניפים'!$D795/$D$1005*$J$2</f>
        <v>0.2052871926</v>
      </c>
      <c r="F796" s="31">
        <v>8.0</v>
      </c>
      <c r="G796" s="31">
        <f>'חישוב לפי סניפים'!$F795/$F$1005*$J$2</f>
        <v>0.09683539301</v>
      </c>
      <c r="H796" s="34">
        <f t="shared" si="1"/>
        <v>0.1510612928</v>
      </c>
      <c r="I796" s="31">
        <v>1192.0</v>
      </c>
    </row>
    <row r="797" ht="14.25" customHeight="1">
      <c r="A797" s="36"/>
      <c r="B797" s="36" t="s">
        <v>835</v>
      </c>
      <c r="C797" s="36" t="s">
        <v>8</v>
      </c>
      <c r="D797" s="37">
        <v>21.0</v>
      </c>
      <c r="E797" s="38">
        <f>'חישוב לפי סניפים'!$D797/$D$1005*$J$2</f>
        <v>0.3079307889</v>
      </c>
      <c r="F797" s="37">
        <v>48.0</v>
      </c>
      <c r="G797" s="37">
        <f>'חישוב לפי סניפים'!$F797/$F$1005*$J$2</f>
        <v>0.2213380412</v>
      </c>
      <c r="H797" s="39">
        <f t="shared" si="1"/>
        <v>0.264634415</v>
      </c>
      <c r="I797" s="37">
        <v>591.0</v>
      </c>
    </row>
    <row r="798" ht="14.25" customHeight="1">
      <c r="A798" s="32"/>
      <c r="B798" s="32" t="s">
        <v>836</v>
      </c>
      <c r="C798" s="32" t="s">
        <v>6</v>
      </c>
      <c r="D798" s="31">
        <v>56.0</v>
      </c>
      <c r="E798" s="33">
        <f>'חישוב לפי סניפים'!$D798/$D$1005*$J$2</f>
        <v>0.8211487704</v>
      </c>
      <c r="F798" s="31">
        <v>232.0</v>
      </c>
      <c r="G798" s="31">
        <f>'חישוב לפי סניפים'!$F798/$F$1005*$J$2</f>
        <v>1.069800532</v>
      </c>
      <c r="H798" s="34">
        <f t="shared" si="1"/>
        <v>0.9454746513</v>
      </c>
      <c r="I798" s="31">
        <v>53.0</v>
      </c>
    </row>
    <row r="799" ht="14.25" customHeight="1">
      <c r="A799" s="36"/>
      <c r="B799" s="36" t="s">
        <v>837</v>
      </c>
      <c r="C799" s="36" t="s">
        <v>8</v>
      </c>
      <c r="D799" s="37">
        <v>13.0</v>
      </c>
      <c r="E799" s="38">
        <f>'חישוב לפי סניפים'!$D799/$D$1005*$J$2</f>
        <v>0.1906238217</v>
      </c>
      <c r="F799" s="37">
        <v>36.0</v>
      </c>
      <c r="G799" s="37">
        <f>'חישוב לפי סניפים'!$F799/$F$1005*$J$2</f>
        <v>0.1660035309</v>
      </c>
      <c r="H799" s="39">
        <f t="shared" si="1"/>
        <v>0.1783136763</v>
      </c>
      <c r="I799" s="37">
        <v>1151.0</v>
      </c>
    </row>
    <row r="800" ht="14.25" customHeight="1">
      <c r="A800" s="32"/>
      <c r="B800" s="32" t="s">
        <v>838</v>
      </c>
      <c r="C800" s="32" t="s">
        <v>8</v>
      </c>
      <c r="D800" s="31">
        <v>2.0</v>
      </c>
      <c r="E800" s="33">
        <f>'חישוב לפי סניפים'!$D800/$D$1005*$J$2</f>
        <v>0.0293267418</v>
      </c>
      <c r="F800" s="31">
        <v>10.0</v>
      </c>
      <c r="G800" s="31">
        <f>'חישוב לפי סניפים'!$F800/$F$1005*$J$2</f>
        <v>0.04611209191</v>
      </c>
      <c r="H800" s="34">
        <f t="shared" si="1"/>
        <v>0.03771941685</v>
      </c>
      <c r="I800" s="31">
        <v>838.0</v>
      </c>
    </row>
    <row r="801" ht="14.25" customHeight="1">
      <c r="A801" s="36"/>
      <c r="B801" s="36" t="s">
        <v>839</v>
      </c>
      <c r="C801" s="36" t="s">
        <v>11</v>
      </c>
      <c r="D801" s="37">
        <v>5.0</v>
      </c>
      <c r="E801" s="38">
        <f>'חישוב לפי סניפים'!$D801/$D$1005*$J$2</f>
        <v>0.0733168545</v>
      </c>
      <c r="F801" s="37">
        <v>17.0</v>
      </c>
      <c r="G801" s="37">
        <f>'חישוב לפי סניפים'!$F801/$F$1005*$J$2</f>
        <v>0.07839055624</v>
      </c>
      <c r="H801" s="39">
        <f t="shared" si="1"/>
        <v>0.07585370537</v>
      </c>
      <c r="I801" s="37">
        <v>1105.0</v>
      </c>
    </row>
    <row r="802" ht="14.25" customHeight="1">
      <c r="A802" s="32"/>
      <c r="B802" s="32" t="s">
        <v>840</v>
      </c>
      <c r="C802" s="32" t="s">
        <v>11</v>
      </c>
      <c r="D802" s="31">
        <v>1.0</v>
      </c>
      <c r="E802" s="33">
        <f>'חישוב לפי סניפים'!$D802/$D$1005*$J$2</f>
        <v>0.0146633709</v>
      </c>
      <c r="F802" s="31">
        <v>18.0</v>
      </c>
      <c r="G802" s="31">
        <f>'חישוב לפי סניפים'!$F802/$F$1005*$J$2</f>
        <v>0.08300176543</v>
      </c>
      <c r="H802" s="34">
        <f t="shared" si="1"/>
        <v>0.04883256817</v>
      </c>
      <c r="I802" s="31">
        <v>1313.0</v>
      </c>
    </row>
    <row r="803" ht="14.25" customHeight="1">
      <c r="A803" s="36"/>
      <c r="B803" s="36" t="s">
        <v>841</v>
      </c>
      <c r="C803" s="36" t="s">
        <v>2</v>
      </c>
      <c r="D803" s="37">
        <v>13.0</v>
      </c>
      <c r="E803" s="38">
        <f>'חישוב לפי סניפים'!$D803/$D$1005*$J$2</f>
        <v>0.1906238217</v>
      </c>
      <c r="F803" s="37">
        <v>26.0</v>
      </c>
      <c r="G803" s="37">
        <f>'חישוב לפי סניפים'!$F803/$F$1005*$J$2</f>
        <v>0.119891439</v>
      </c>
      <c r="H803" s="39">
        <f t="shared" si="1"/>
        <v>0.1552576303</v>
      </c>
      <c r="I803" s="37">
        <v>537.0</v>
      </c>
    </row>
    <row r="804" ht="14.25" customHeight="1">
      <c r="A804" s="32"/>
      <c r="B804" s="32" t="s">
        <v>842</v>
      </c>
      <c r="C804" s="32" t="s">
        <v>8</v>
      </c>
      <c r="D804" s="31">
        <v>2.0</v>
      </c>
      <c r="E804" s="33">
        <f>'חישוב לפי סניפים'!$D804/$D$1005*$J$2</f>
        <v>0.0293267418</v>
      </c>
      <c r="F804" s="31">
        <v>1.0</v>
      </c>
      <c r="G804" s="31">
        <f>'חישוב לפי סניפים'!$F804/$F$1005*$J$2</f>
        <v>0.004611209191</v>
      </c>
      <c r="H804" s="34">
        <f t="shared" si="1"/>
        <v>0.01696897549</v>
      </c>
      <c r="I804" s="31">
        <v>767.0</v>
      </c>
    </row>
    <row r="805" ht="14.25" customHeight="1">
      <c r="A805" s="36"/>
      <c r="B805" s="36" t="s">
        <v>843</v>
      </c>
      <c r="C805" s="36" t="s">
        <v>8</v>
      </c>
      <c r="D805" s="37">
        <v>1.0</v>
      </c>
      <c r="E805" s="38">
        <f>'חישוב לפי סניפים'!$D805/$D$1005*$J$2</f>
        <v>0.0146633709</v>
      </c>
      <c r="F805" s="37">
        <v>5.0</v>
      </c>
      <c r="G805" s="37">
        <f>'חישוב לפי סניפים'!$F805/$F$1005*$J$2</f>
        <v>0.02305604595</v>
      </c>
      <c r="H805" s="39">
        <f t="shared" si="1"/>
        <v>0.01885970843</v>
      </c>
      <c r="I805" s="37">
        <v>749.0</v>
      </c>
    </row>
    <row r="806" ht="14.25" customHeight="1">
      <c r="A806" s="32"/>
      <c r="B806" s="32" t="s">
        <v>844</v>
      </c>
      <c r="C806" s="32" t="s">
        <v>12</v>
      </c>
      <c r="D806" s="31">
        <v>15.0</v>
      </c>
      <c r="E806" s="33">
        <f>'חישוב לפי סניפים'!$D806/$D$1005*$J$2</f>
        <v>0.2199505635</v>
      </c>
      <c r="F806" s="31">
        <v>49.0</v>
      </c>
      <c r="G806" s="31">
        <f>'חישוב לפי סניפים'!$F806/$F$1005*$J$2</f>
        <v>0.2259492503</v>
      </c>
      <c r="H806" s="34">
        <f t="shared" si="1"/>
        <v>0.2229499069</v>
      </c>
      <c r="I806" s="31">
        <v>1185.0</v>
      </c>
    </row>
    <row r="807" ht="14.25" customHeight="1">
      <c r="A807" s="36"/>
      <c r="B807" s="36" t="s">
        <v>845</v>
      </c>
      <c r="C807" s="36" t="s">
        <v>12</v>
      </c>
      <c r="D807" s="37">
        <v>29.0</v>
      </c>
      <c r="E807" s="38">
        <f>'חישוב לפי סניפים'!$D807/$D$1005*$J$2</f>
        <v>0.4252377561</v>
      </c>
      <c r="F807" s="37">
        <v>85.0</v>
      </c>
      <c r="G807" s="37">
        <f>'חישוב לפי סניפים'!$F807/$F$1005*$J$2</f>
        <v>0.3919527812</v>
      </c>
      <c r="H807" s="39">
        <f t="shared" si="1"/>
        <v>0.4085952687</v>
      </c>
      <c r="I807" s="37">
        <v>597.0</v>
      </c>
    </row>
    <row r="808" ht="14.25" customHeight="1">
      <c r="A808" s="32"/>
      <c r="B808" s="32" t="s">
        <v>846</v>
      </c>
      <c r="C808" s="32" t="s">
        <v>8</v>
      </c>
      <c r="D808" s="31">
        <v>1.0</v>
      </c>
      <c r="E808" s="33">
        <f>'חישוב לפי סניפים'!$D808/$D$1005*$J$2</f>
        <v>0.0146633709</v>
      </c>
      <c r="F808" s="31">
        <v>1.0</v>
      </c>
      <c r="G808" s="31">
        <f>'חישוב לפי סניפים'!$F808/$F$1005*$J$2</f>
        <v>0.004611209191</v>
      </c>
      <c r="H808" s="34">
        <f t="shared" si="1"/>
        <v>0.009637290045</v>
      </c>
      <c r="I808" s="31">
        <v>3723.0</v>
      </c>
    </row>
    <row r="809" ht="14.25" customHeight="1">
      <c r="A809" s="36"/>
      <c r="B809" s="36" t="s">
        <v>847</v>
      </c>
      <c r="C809" s="36" t="s">
        <v>7</v>
      </c>
      <c r="D809" s="37">
        <v>2.0</v>
      </c>
      <c r="E809" s="38">
        <f>'חישוב לפי סניפים'!$D809/$D$1005*$J$2</f>
        <v>0.0293267418</v>
      </c>
      <c r="F809" s="37">
        <v>1.0</v>
      </c>
      <c r="G809" s="37">
        <f>'חישוב לפי סניפים'!$F809/$F$1005*$J$2</f>
        <v>0.004611209191</v>
      </c>
      <c r="H809" s="39">
        <f t="shared" si="1"/>
        <v>0.01696897549</v>
      </c>
      <c r="I809" s="37">
        <v>3659.0</v>
      </c>
    </row>
    <row r="810" ht="14.25" customHeight="1">
      <c r="A810" s="32"/>
      <c r="B810" s="32" t="s">
        <v>848</v>
      </c>
      <c r="C810" s="32" t="s">
        <v>2</v>
      </c>
      <c r="D810" s="31">
        <v>11.0</v>
      </c>
      <c r="E810" s="33">
        <f>'חישוב לפי סניפים'!$D810/$D$1005*$J$2</f>
        <v>0.1612970799</v>
      </c>
      <c r="F810" s="31">
        <v>15.0</v>
      </c>
      <c r="G810" s="31">
        <f>'חישוב לפי סניפים'!$F810/$F$1005*$J$2</f>
        <v>0.06916813786</v>
      </c>
      <c r="H810" s="34">
        <f t="shared" si="1"/>
        <v>0.1152326089</v>
      </c>
      <c r="I810" s="31">
        <v>535.0</v>
      </c>
    </row>
    <row r="811" ht="14.25" customHeight="1">
      <c r="A811" s="36"/>
      <c r="B811" s="36" t="s">
        <v>849</v>
      </c>
      <c r="C811" s="36" t="s">
        <v>8</v>
      </c>
      <c r="D811" s="37">
        <v>1.0</v>
      </c>
      <c r="E811" s="38">
        <f>'חישוב לפי סניפים'!$D811/$D$1005*$J$2</f>
        <v>0.0146633709</v>
      </c>
      <c r="F811" s="37">
        <v>6.0</v>
      </c>
      <c r="G811" s="37">
        <f>'חישוב לפי סניפים'!$F811/$F$1005*$J$2</f>
        <v>0.02766725514</v>
      </c>
      <c r="H811" s="39">
        <f t="shared" si="1"/>
        <v>0.02116531302</v>
      </c>
      <c r="I811" s="37">
        <v>2059.0</v>
      </c>
    </row>
    <row r="812" ht="14.25" customHeight="1">
      <c r="A812" s="32"/>
      <c r="B812" s="32" t="s">
        <v>850</v>
      </c>
      <c r="C812" s="32" t="s">
        <v>4</v>
      </c>
      <c r="D812" s="31">
        <v>42.0</v>
      </c>
      <c r="E812" s="33">
        <f>'חישוב לפי סניפים'!$D812/$D$1005*$J$2</f>
        <v>0.6158615778</v>
      </c>
      <c r="F812" s="31">
        <v>111.0</v>
      </c>
      <c r="G812" s="31">
        <f>'חישוב לפי סניפים'!$F812/$F$1005*$J$2</f>
        <v>0.5118442202</v>
      </c>
      <c r="H812" s="34">
        <f t="shared" si="1"/>
        <v>0.563852899</v>
      </c>
      <c r="I812" s="31">
        <v>536.0</v>
      </c>
    </row>
    <row r="813" ht="14.25" customHeight="1">
      <c r="A813" s="36"/>
      <c r="B813" s="36" t="s">
        <v>851</v>
      </c>
      <c r="C813" s="36" t="s">
        <v>8</v>
      </c>
      <c r="D813" s="37">
        <v>3.0</v>
      </c>
      <c r="E813" s="38">
        <f>'חישוב לפי סניפים'!$D813/$D$1005*$J$2</f>
        <v>0.0439901127</v>
      </c>
      <c r="F813" s="37">
        <v>4.0</v>
      </c>
      <c r="G813" s="37">
        <f>'חישוב לפי סניפים'!$F813/$F$1005*$J$2</f>
        <v>0.01844483676</v>
      </c>
      <c r="H813" s="39">
        <f t="shared" si="1"/>
        <v>0.03121747473</v>
      </c>
      <c r="I813" s="37">
        <v>281.0</v>
      </c>
    </row>
    <row r="814" ht="14.25" customHeight="1">
      <c r="A814" s="32"/>
      <c r="B814" s="32" t="s">
        <v>852</v>
      </c>
      <c r="C814" s="32" t="s">
        <v>13</v>
      </c>
      <c r="D814" s="31">
        <v>472.0</v>
      </c>
      <c r="E814" s="33">
        <f>'חישוב לפי סניפים'!$D814/$D$1005*$J$2</f>
        <v>6.921111065</v>
      </c>
      <c r="F814" s="31">
        <v>1607.0</v>
      </c>
      <c r="G814" s="31">
        <f>'חישוב לפי סניפים'!$F814/$F$1005*$J$2</f>
        <v>7.41021317</v>
      </c>
      <c r="H814" s="34">
        <f t="shared" si="1"/>
        <v>7.165662117</v>
      </c>
      <c r="I814" s="31">
        <v>7800.0</v>
      </c>
    </row>
    <row r="815" ht="14.25" customHeight="1">
      <c r="A815" s="36"/>
      <c r="B815" s="36" t="s">
        <v>853</v>
      </c>
      <c r="C815" s="36" t="s">
        <v>13</v>
      </c>
      <c r="D815" s="37">
        <v>76.0</v>
      </c>
      <c r="E815" s="38">
        <f>'חישוב לפי סניפים'!$D815/$D$1005*$J$2</f>
        <v>1.114416188</v>
      </c>
      <c r="F815" s="37">
        <v>218.0</v>
      </c>
      <c r="G815" s="37">
        <f>'חישוב לפי סניפים'!$F815/$F$1005*$J$2</f>
        <v>1.005243604</v>
      </c>
      <c r="H815" s="39">
        <f t="shared" si="1"/>
        <v>1.059829896</v>
      </c>
      <c r="I815" s="37">
        <v>171.0</v>
      </c>
    </row>
    <row r="816" ht="14.25" customHeight="1">
      <c r="A816" s="32"/>
      <c r="B816" s="32" t="s">
        <v>854</v>
      </c>
      <c r="C816" s="32" t="s">
        <v>12</v>
      </c>
      <c r="D816" s="31">
        <v>9.0</v>
      </c>
      <c r="E816" s="33">
        <f>'חישוב לפי סניפים'!$D816/$D$1005*$J$2</f>
        <v>0.1319703381</v>
      </c>
      <c r="F816" s="31">
        <v>36.0</v>
      </c>
      <c r="G816" s="31">
        <f>'חישוב לפי סניפים'!$F816/$F$1005*$J$2</f>
        <v>0.1660035309</v>
      </c>
      <c r="H816" s="34">
        <f t="shared" si="1"/>
        <v>0.1489869345</v>
      </c>
      <c r="I816" s="31">
        <v>599.0</v>
      </c>
    </row>
    <row r="817" ht="14.25" customHeight="1">
      <c r="A817" s="36"/>
      <c r="B817" s="36" t="s">
        <v>855</v>
      </c>
      <c r="C817" s="36" t="s">
        <v>8</v>
      </c>
      <c r="D817" s="37">
        <v>3.0</v>
      </c>
      <c r="E817" s="38">
        <f>'חישוב לפי סניפים'!$D817/$D$1005*$J$2</f>
        <v>0.0439901127</v>
      </c>
      <c r="F817" s="37">
        <v>6.0</v>
      </c>
      <c r="G817" s="37">
        <f>'חישוב לפי סניפים'!$F817/$F$1005*$J$2</f>
        <v>0.02766725514</v>
      </c>
      <c r="H817" s="39">
        <f t="shared" si="1"/>
        <v>0.03582868392</v>
      </c>
      <c r="I817" s="37">
        <v>1231.0</v>
      </c>
    </row>
    <row r="818" ht="14.25" customHeight="1">
      <c r="A818" s="32"/>
      <c r="B818" s="32" t="s">
        <v>856</v>
      </c>
      <c r="C818" s="32" t="s">
        <v>3</v>
      </c>
      <c r="D818" s="31">
        <v>643.0</v>
      </c>
      <c r="E818" s="33">
        <f>'חישוב לפי סניפים'!$D818/$D$1005*$J$2</f>
        <v>9.428547488</v>
      </c>
      <c r="F818" s="31">
        <v>3343.0</v>
      </c>
      <c r="G818" s="31">
        <f>'חישוב לפי סניפים'!$F818/$F$1005*$J$2</f>
        <v>15.41527232</v>
      </c>
      <c r="H818" s="34">
        <f t="shared" si="1"/>
        <v>12.42190991</v>
      </c>
      <c r="I818" s="31">
        <v>7900.0</v>
      </c>
    </row>
    <row r="819" ht="14.25" customHeight="1">
      <c r="A819" s="36"/>
      <c r="B819" s="36" t="s">
        <v>857</v>
      </c>
      <c r="C819" s="36" t="s">
        <v>8</v>
      </c>
      <c r="D819" s="37">
        <v>2.0</v>
      </c>
      <c r="E819" s="38">
        <f>'חישוב לפי סניפים'!$D819/$D$1005*$J$2</f>
        <v>0.0293267418</v>
      </c>
      <c r="F819" s="37">
        <v>9.0</v>
      </c>
      <c r="G819" s="37">
        <f>'חישוב לפי סניפים'!$F819/$F$1005*$J$2</f>
        <v>0.04150088272</v>
      </c>
      <c r="H819" s="39">
        <f t="shared" si="1"/>
        <v>0.03541381226</v>
      </c>
      <c r="I819" s="37">
        <v>839.0</v>
      </c>
    </row>
    <row r="820" ht="14.25" customHeight="1">
      <c r="A820" s="32"/>
      <c r="B820" s="32" t="s">
        <v>858</v>
      </c>
      <c r="C820" s="32" t="s">
        <v>12</v>
      </c>
      <c r="D820" s="31">
        <v>12.0</v>
      </c>
      <c r="E820" s="33">
        <f>'חישוב לפי סניפים'!$D820/$D$1005*$J$2</f>
        <v>0.1759604508</v>
      </c>
      <c r="F820" s="31">
        <v>46.0</v>
      </c>
      <c r="G820" s="31">
        <f>'חישוב לפי סניפים'!$F820/$F$1005*$J$2</f>
        <v>0.2121156228</v>
      </c>
      <c r="H820" s="34">
        <f t="shared" si="1"/>
        <v>0.1940380368</v>
      </c>
      <c r="I820" s="31">
        <v>413.0</v>
      </c>
    </row>
    <row r="821" ht="14.25" customHeight="1">
      <c r="A821" s="36"/>
      <c r="B821" s="36" t="s">
        <v>859</v>
      </c>
      <c r="C821" s="36" t="s">
        <v>8</v>
      </c>
      <c r="D821" s="37">
        <v>10.0</v>
      </c>
      <c r="E821" s="38">
        <f>'חישוב לפי סניפים'!$D821/$D$1005*$J$2</f>
        <v>0.146633709</v>
      </c>
      <c r="F821" s="37">
        <v>23.0</v>
      </c>
      <c r="G821" s="37">
        <f>'חישוב לפי סניפים'!$F821/$F$1005*$J$2</f>
        <v>0.1060578114</v>
      </c>
      <c r="H821" s="39">
        <f t="shared" si="1"/>
        <v>0.1263457602</v>
      </c>
      <c r="I821" s="37">
        <v>1180.0</v>
      </c>
    </row>
    <row r="822" ht="14.25" customHeight="1">
      <c r="A822" s="32"/>
      <c r="B822" s="32" t="s">
        <v>860</v>
      </c>
      <c r="C822" s="32" t="s">
        <v>12</v>
      </c>
      <c r="D822" s="31">
        <v>3.0</v>
      </c>
      <c r="E822" s="33">
        <f>'חישוב לפי סניפים'!$D822/$D$1005*$J$2</f>
        <v>0.0439901127</v>
      </c>
      <c r="F822" s="31">
        <v>36.0</v>
      </c>
      <c r="G822" s="31">
        <f>'חישוב לפי סניפים'!$F822/$F$1005*$J$2</f>
        <v>0.1660035309</v>
      </c>
      <c r="H822" s="34">
        <f t="shared" si="1"/>
        <v>0.1049968218</v>
      </c>
      <c r="I822" s="31">
        <v>1213.0</v>
      </c>
    </row>
    <row r="823" ht="14.25" customHeight="1">
      <c r="A823" s="36"/>
      <c r="B823" s="36" t="s">
        <v>861</v>
      </c>
      <c r="C823" s="36" t="s">
        <v>12</v>
      </c>
      <c r="D823" s="37">
        <v>87.0</v>
      </c>
      <c r="E823" s="38">
        <f>'חישוב לפי סניפים'!$D823/$D$1005*$J$2</f>
        <v>1.275713268</v>
      </c>
      <c r="F823" s="37">
        <v>126.0</v>
      </c>
      <c r="G823" s="37">
        <f>'חישוב לפי סניפים'!$F823/$F$1005*$J$2</f>
        <v>0.581012358</v>
      </c>
      <c r="H823" s="39">
        <f t="shared" si="1"/>
        <v>0.9283628131</v>
      </c>
      <c r="I823" s="37">
        <v>465.0</v>
      </c>
    </row>
    <row r="824" ht="14.25" customHeight="1">
      <c r="A824" s="32"/>
      <c r="B824" s="32" t="s">
        <v>862</v>
      </c>
      <c r="C824" s="32" t="s">
        <v>8</v>
      </c>
      <c r="D824" s="31">
        <v>1.0</v>
      </c>
      <c r="E824" s="33">
        <f>'חישוב לפי סניפים'!$D824/$D$1005*$J$2</f>
        <v>0.0146633709</v>
      </c>
      <c r="F824" s="31">
        <v>4.0</v>
      </c>
      <c r="G824" s="31">
        <f>'חישוב לפי סניפים'!$F824/$F$1005*$J$2</f>
        <v>0.01844483676</v>
      </c>
      <c r="H824" s="34">
        <f t="shared" si="1"/>
        <v>0.01655410383</v>
      </c>
      <c r="I824" s="31">
        <v>1136.0</v>
      </c>
    </row>
    <row r="825" ht="14.25" customHeight="1">
      <c r="A825" s="36"/>
      <c r="B825" s="36" t="s">
        <v>863</v>
      </c>
      <c r="C825" s="36" t="s">
        <v>3</v>
      </c>
      <c r="D825" s="37">
        <v>2.0</v>
      </c>
      <c r="E825" s="38">
        <f>'חישוב לפי סניפים'!$D825/$D$1005*$J$2</f>
        <v>0.0293267418</v>
      </c>
      <c r="F825" s="37">
        <v>17.0</v>
      </c>
      <c r="G825" s="37">
        <f>'חישוב לפי סניפים'!$F825/$F$1005*$J$2</f>
        <v>0.07839055624</v>
      </c>
      <c r="H825" s="39">
        <f t="shared" si="1"/>
        <v>0.05385864902</v>
      </c>
      <c r="I825" s="37">
        <v>3791.0</v>
      </c>
    </row>
    <row r="826" ht="14.25" customHeight="1">
      <c r="A826" s="32"/>
      <c r="B826" s="32" t="s">
        <v>864</v>
      </c>
      <c r="C826" s="32" t="s">
        <v>8</v>
      </c>
      <c r="D826" s="31">
        <v>25.0</v>
      </c>
      <c r="E826" s="33">
        <f>'חישוב לפי סניפים'!$D826/$D$1005*$J$2</f>
        <v>0.3665842725</v>
      </c>
      <c r="F826" s="31">
        <v>73.0</v>
      </c>
      <c r="G826" s="31">
        <f>'חישוב לפי סניפים'!$F826/$F$1005*$J$2</f>
        <v>0.3366182709</v>
      </c>
      <c r="H826" s="34">
        <f t="shared" si="1"/>
        <v>0.3516012717</v>
      </c>
      <c r="I826" s="31">
        <v>198.0</v>
      </c>
    </row>
    <row r="827" ht="14.25" customHeight="1">
      <c r="A827" s="36"/>
      <c r="B827" s="36" t="s">
        <v>865</v>
      </c>
      <c r="C827" s="36" t="s">
        <v>8</v>
      </c>
      <c r="D827" s="37">
        <v>6.0</v>
      </c>
      <c r="E827" s="38">
        <f>'חישוב לפי סניפים'!$D827/$D$1005*$J$2</f>
        <v>0.0879802254</v>
      </c>
      <c r="F827" s="37">
        <v>20.0</v>
      </c>
      <c r="G827" s="37">
        <f>'חישוב לפי סניפים'!$F827/$F$1005*$J$2</f>
        <v>0.09222418382</v>
      </c>
      <c r="H827" s="39">
        <f t="shared" si="1"/>
        <v>0.09010220461</v>
      </c>
      <c r="I827" s="37">
        <v>1150.0</v>
      </c>
    </row>
    <row r="828" ht="14.25" customHeight="1">
      <c r="A828" s="32"/>
      <c r="B828" s="32" t="s">
        <v>866</v>
      </c>
      <c r="C828" s="32" t="s">
        <v>8</v>
      </c>
      <c r="D828" s="31">
        <v>6.0</v>
      </c>
      <c r="E828" s="33">
        <f>'חישוב לפי סניפים'!$D828/$D$1005*$J$2</f>
        <v>0.0879802254</v>
      </c>
      <c r="F828" s="31">
        <v>11.0</v>
      </c>
      <c r="G828" s="31">
        <f>'חישוב לפי סניפים'!$F828/$F$1005*$J$2</f>
        <v>0.0507233011</v>
      </c>
      <c r="H828" s="34">
        <f t="shared" si="1"/>
        <v>0.06935176325</v>
      </c>
      <c r="I828" s="31">
        <v>1102.0</v>
      </c>
    </row>
    <row r="829" ht="14.25" customHeight="1">
      <c r="A829" s="36"/>
      <c r="B829" s="36" t="s">
        <v>867</v>
      </c>
      <c r="C829" s="36" t="s">
        <v>8</v>
      </c>
      <c r="D829" s="37">
        <v>6.0</v>
      </c>
      <c r="E829" s="38">
        <f>'חישוב לפי סניפים'!$D829/$D$1005*$J$2</f>
        <v>0.0879802254</v>
      </c>
      <c r="F829" s="37">
        <v>25.0</v>
      </c>
      <c r="G829" s="37">
        <f>'חישוב לפי סניפים'!$F829/$F$1005*$J$2</f>
        <v>0.1152802298</v>
      </c>
      <c r="H829" s="39">
        <f t="shared" si="1"/>
        <v>0.1016302276</v>
      </c>
      <c r="I829" s="37">
        <v>1262.0</v>
      </c>
    </row>
    <row r="830" ht="14.25" customHeight="1">
      <c r="A830" s="32"/>
      <c r="B830" s="32" t="s">
        <v>868</v>
      </c>
      <c r="C830" s="32" t="s">
        <v>7</v>
      </c>
      <c r="D830" s="31">
        <v>82.0</v>
      </c>
      <c r="E830" s="33">
        <f>'חישוב לפי סניפים'!$D830/$D$1005*$J$2</f>
        <v>1.202396414</v>
      </c>
      <c r="F830" s="31">
        <v>263.0</v>
      </c>
      <c r="G830" s="31">
        <f>'חישוב לפי סניפים'!$F830/$F$1005*$J$2</f>
        <v>1.212748017</v>
      </c>
      <c r="H830" s="34">
        <f t="shared" si="1"/>
        <v>1.207572215</v>
      </c>
      <c r="I830" s="31">
        <v>1113.0</v>
      </c>
    </row>
    <row r="831" ht="14.25" customHeight="1">
      <c r="A831" s="36"/>
      <c r="B831" s="36" t="s">
        <v>869</v>
      </c>
      <c r="C831" s="36" t="s">
        <v>8</v>
      </c>
      <c r="D831" s="37">
        <v>23.0</v>
      </c>
      <c r="E831" s="38">
        <f>'חישוב לפי סניפים'!$D831/$D$1005*$J$2</f>
        <v>0.3372575307</v>
      </c>
      <c r="F831" s="37">
        <v>174.0</v>
      </c>
      <c r="G831" s="37">
        <f>'חישוב לפי סניפים'!$F831/$F$1005*$J$2</f>
        <v>0.8023503992</v>
      </c>
      <c r="H831" s="39">
        <f t="shared" si="1"/>
        <v>0.5698039649</v>
      </c>
      <c r="I831" s="37">
        <v>1345.0</v>
      </c>
    </row>
    <row r="832" ht="14.25" customHeight="1">
      <c r="A832" s="32"/>
      <c r="B832" s="32" t="s">
        <v>870</v>
      </c>
      <c r="C832" s="32" t="s">
        <v>8</v>
      </c>
      <c r="D832" s="31">
        <v>54.0</v>
      </c>
      <c r="E832" s="33">
        <f>'חישוב לפי סניפים'!$D832/$D$1005*$J$2</f>
        <v>0.7918220286</v>
      </c>
      <c r="F832" s="31">
        <v>132.0</v>
      </c>
      <c r="G832" s="31">
        <f>'חישוב לפי סניפים'!$F832/$F$1005*$J$2</f>
        <v>0.6086796132</v>
      </c>
      <c r="H832" s="34">
        <f t="shared" si="1"/>
        <v>0.7002508209</v>
      </c>
      <c r="I832" s="31">
        <v>276.0</v>
      </c>
    </row>
    <row r="833" ht="14.25" customHeight="1">
      <c r="A833" s="36"/>
      <c r="B833" s="36" t="s">
        <v>871</v>
      </c>
      <c r="C833" s="36" t="s">
        <v>8</v>
      </c>
      <c r="D833" s="37">
        <v>2.0</v>
      </c>
      <c r="E833" s="38">
        <f>'חישוב לפי סניפים'!$D833/$D$1005*$J$2</f>
        <v>0.0293267418</v>
      </c>
      <c r="F833" s="37">
        <v>8.0</v>
      </c>
      <c r="G833" s="37">
        <f>'חישוב לפי סניפים'!$F833/$F$1005*$J$2</f>
        <v>0.03688967353</v>
      </c>
      <c r="H833" s="39">
        <f t="shared" si="1"/>
        <v>0.03310820766</v>
      </c>
      <c r="I833" s="37">
        <v>1148.0</v>
      </c>
    </row>
    <row r="834" ht="14.25" customHeight="1">
      <c r="A834" s="32"/>
      <c r="B834" s="32" t="s">
        <v>872</v>
      </c>
      <c r="C834" s="32" t="s">
        <v>8</v>
      </c>
      <c r="D834" s="31">
        <v>5.0</v>
      </c>
      <c r="E834" s="33">
        <f>'חישוב לפי סניפים'!$D834/$D$1005*$J$2</f>
        <v>0.0733168545</v>
      </c>
      <c r="F834" s="31">
        <v>6.0</v>
      </c>
      <c r="G834" s="31">
        <f>'חישוב לפי סניפים'!$F834/$F$1005*$J$2</f>
        <v>0.02766725514</v>
      </c>
      <c r="H834" s="34">
        <f t="shared" si="1"/>
        <v>0.05049205482</v>
      </c>
      <c r="I834" s="31">
        <v>774.0</v>
      </c>
    </row>
    <row r="835" ht="14.25" customHeight="1">
      <c r="A835" s="36"/>
      <c r="B835" s="36" t="s">
        <v>873</v>
      </c>
      <c r="C835" s="36" t="s">
        <v>8</v>
      </c>
      <c r="D835" s="37">
        <v>20.0</v>
      </c>
      <c r="E835" s="38">
        <f>'חישוב לפי סניפים'!$D835/$D$1005*$J$2</f>
        <v>0.293267418</v>
      </c>
      <c r="F835" s="37">
        <v>46.0</v>
      </c>
      <c r="G835" s="37">
        <f>'חישוב לפי סניפים'!$F835/$F$1005*$J$2</f>
        <v>0.2121156228</v>
      </c>
      <c r="H835" s="39">
        <f t="shared" si="1"/>
        <v>0.2526915204</v>
      </c>
      <c r="I835" s="37">
        <v>1221.0</v>
      </c>
    </row>
    <row r="836" ht="14.25" customHeight="1">
      <c r="A836" s="32"/>
      <c r="B836" s="32" t="s">
        <v>874</v>
      </c>
      <c r="C836" s="32" t="s">
        <v>8</v>
      </c>
      <c r="D836" s="31">
        <v>14.0</v>
      </c>
      <c r="E836" s="33">
        <f>'חישוב לפי סניפים'!$D836/$D$1005*$J$2</f>
        <v>0.2052871926</v>
      </c>
      <c r="F836" s="31">
        <v>47.0</v>
      </c>
      <c r="G836" s="31">
        <f>'חישוב לפי סניפים'!$F836/$F$1005*$J$2</f>
        <v>0.216726832</v>
      </c>
      <c r="H836" s="34">
        <f t="shared" si="1"/>
        <v>0.2110070123</v>
      </c>
      <c r="I836" s="31">
        <v>613.0</v>
      </c>
    </row>
    <row r="837" ht="14.25" customHeight="1">
      <c r="A837" s="36"/>
      <c r="B837" s="36" t="s">
        <v>875</v>
      </c>
      <c r="C837" s="36" t="s">
        <v>8</v>
      </c>
      <c r="D837" s="37">
        <v>4.0</v>
      </c>
      <c r="E837" s="38">
        <f>'חישוב לפי סניפים'!$D837/$D$1005*$J$2</f>
        <v>0.0586534836</v>
      </c>
      <c r="F837" s="37">
        <v>10.0</v>
      </c>
      <c r="G837" s="37">
        <f>'חישוב לפי סניפים'!$F837/$F$1005*$J$2</f>
        <v>0.04611209191</v>
      </c>
      <c r="H837" s="39">
        <f t="shared" si="1"/>
        <v>0.05238278775</v>
      </c>
      <c r="I837" s="37">
        <v>796.0</v>
      </c>
    </row>
    <row r="838" ht="14.25" customHeight="1">
      <c r="A838" s="32"/>
      <c r="B838" s="32" t="s">
        <v>876</v>
      </c>
      <c r="C838" s="32" t="s">
        <v>8</v>
      </c>
      <c r="D838" s="31">
        <v>7.0</v>
      </c>
      <c r="E838" s="33">
        <f>'חישוב לפי סניפים'!$D838/$D$1005*$J$2</f>
        <v>0.1026435963</v>
      </c>
      <c r="F838" s="31">
        <v>14.0</v>
      </c>
      <c r="G838" s="31">
        <f>'חישוב לפי סניפים'!$F838/$F$1005*$J$2</f>
        <v>0.06455692867</v>
      </c>
      <c r="H838" s="34">
        <f t="shared" si="1"/>
        <v>0.08360026248</v>
      </c>
      <c r="I838" s="31">
        <v>1079.0</v>
      </c>
    </row>
    <row r="839" ht="14.25" customHeight="1">
      <c r="A839" s="36"/>
      <c r="B839" s="36" t="s">
        <v>877</v>
      </c>
      <c r="C839" s="36" t="s">
        <v>11</v>
      </c>
      <c r="D839" s="37">
        <v>50.0</v>
      </c>
      <c r="E839" s="38">
        <f>'חישוב לפי סניפים'!$D839/$D$1005*$J$2</f>
        <v>0.733168545</v>
      </c>
      <c r="F839" s="37">
        <v>75.0</v>
      </c>
      <c r="G839" s="37">
        <f>'חישוב לפי סניפים'!$F839/$F$1005*$J$2</f>
        <v>0.3458406893</v>
      </c>
      <c r="H839" s="39">
        <f t="shared" si="1"/>
        <v>0.5395046171</v>
      </c>
      <c r="I839" s="37">
        <v>8000.0</v>
      </c>
    </row>
    <row r="840" ht="14.25" customHeight="1">
      <c r="A840" s="32"/>
      <c r="B840" s="32" t="s">
        <v>878</v>
      </c>
      <c r="C840" s="32" t="s">
        <v>8</v>
      </c>
      <c r="D840" s="31">
        <v>4.0</v>
      </c>
      <c r="E840" s="33">
        <f>'חישוב לפי סניפים'!$D840/$D$1005*$J$2</f>
        <v>0.0586534836</v>
      </c>
      <c r="F840" s="31">
        <v>17.0</v>
      </c>
      <c r="G840" s="31">
        <f>'חישוב לפי סניפים'!$F840/$F$1005*$J$2</f>
        <v>0.07839055624</v>
      </c>
      <c r="H840" s="34">
        <f t="shared" si="1"/>
        <v>0.06852201992</v>
      </c>
      <c r="I840" s="31">
        <v>612.0</v>
      </c>
    </row>
    <row r="841" ht="14.25" customHeight="1">
      <c r="A841" s="36"/>
      <c r="B841" s="36" t="s">
        <v>879</v>
      </c>
      <c r="C841" s="36" t="s">
        <v>12</v>
      </c>
      <c r="D841" s="37">
        <v>34.0</v>
      </c>
      <c r="E841" s="38">
        <f>'חישוב לפי סניפים'!$D841/$D$1005*$J$2</f>
        <v>0.4985546106</v>
      </c>
      <c r="F841" s="37">
        <v>162.0</v>
      </c>
      <c r="G841" s="37">
        <f>'חישוב לפי סניפים'!$F841/$F$1005*$J$2</f>
        <v>0.7470158889</v>
      </c>
      <c r="H841" s="39">
        <f t="shared" si="1"/>
        <v>0.6227852497</v>
      </c>
      <c r="I841" s="37">
        <v>567.0</v>
      </c>
    </row>
    <row r="842" ht="14.25" customHeight="1">
      <c r="A842" s="32"/>
      <c r="B842" s="32" t="s">
        <v>880</v>
      </c>
      <c r="C842" s="32" t="s">
        <v>2</v>
      </c>
      <c r="D842" s="31">
        <v>1.0</v>
      </c>
      <c r="E842" s="33">
        <f>'חישוב לפי סניפים'!$D842/$D$1005*$J$2</f>
        <v>0.0146633709</v>
      </c>
      <c r="F842" s="31">
        <v>2.0</v>
      </c>
      <c r="G842" s="31">
        <f>'חישוב לפי סניפים'!$F842/$F$1005*$J$2</f>
        <v>0.009222418382</v>
      </c>
      <c r="H842" s="34">
        <f t="shared" si="1"/>
        <v>0.01194289464</v>
      </c>
      <c r="I842" s="31">
        <v>1234.0</v>
      </c>
    </row>
    <row r="843" ht="14.25" customHeight="1">
      <c r="A843" s="36"/>
      <c r="B843" s="36" t="s">
        <v>881</v>
      </c>
      <c r="C843" s="36" t="s">
        <v>3</v>
      </c>
      <c r="D843" s="37">
        <v>3.0</v>
      </c>
      <c r="E843" s="38">
        <f>'חישוב לפי סניפים'!$D843/$D$1005*$J$2</f>
        <v>0.0439901127</v>
      </c>
      <c r="F843" s="37">
        <v>3.0</v>
      </c>
      <c r="G843" s="37">
        <f>'חישוב לפי סניפים'!$F843/$F$1005*$J$2</f>
        <v>0.01383362757</v>
      </c>
      <c r="H843" s="39">
        <f t="shared" si="1"/>
        <v>0.02891187014</v>
      </c>
      <c r="I843" s="37">
        <v>3557.0</v>
      </c>
    </row>
    <row r="844" ht="14.25" customHeight="1">
      <c r="A844" s="32"/>
      <c r="B844" s="32" t="s">
        <v>882</v>
      </c>
      <c r="C844" s="32" t="s">
        <v>13</v>
      </c>
      <c r="D844" s="31">
        <v>201.0</v>
      </c>
      <c r="E844" s="33">
        <f>'חישוב לפי סניפים'!$D844/$D$1005*$J$2</f>
        <v>2.947337551</v>
      </c>
      <c r="F844" s="31">
        <v>765.0</v>
      </c>
      <c r="G844" s="31">
        <f>'חישוב לפי סניפים'!$F844/$F$1005*$J$2</f>
        <v>3.527575031</v>
      </c>
      <c r="H844" s="34">
        <f t="shared" si="1"/>
        <v>3.237456291</v>
      </c>
      <c r="I844" s="31">
        <v>195.0</v>
      </c>
    </row>
    <row r="845" ht="14.25" customHeight="1">
      <c r="A845" s="36"/>
      <c r="B845" s="36" t="s">
        <v>883</v>
      </c>
      <c r="C845" s="36" t="s">
        <v>8</v>
      </c>
      <c r="D845" s="37">
        <v>3.0</v>
      </c>
      <c r="E845" s="38">
        <f>'חישוב לפי סניפים'!$D845/$D$1005*$J$2</f>
        <v>0.0439901127</v>
      </c>
      <c r="F845" s="37">
        <v>22.0</v>
      </c>
      <c r="G845" s="37">
        <f>'חישוב לפי סניפים'!$F845/$F$1005*$J$2</f>
        <v>0.1014466022</v>
      </c>
      <c r="H845" s="39">
        <f t="shared" si="1"/>
        <v>0.07271835745</v>
      </c>
      <c r="I845" s="37">
        <v>4025.0</v>
      </c>
    </row>
    <row r="846" ht="14.25" customHeight="1">
      <c r="A846" s="32"/>
      <c r="B846" s="32" t="s">
        <v>884</v>
      </c>
      <c r="C846" s="32" t="s">
        <v>7</v>
      </c>
      <c r="D846" s="31">
        <v>2.0</v>
      </c>
      <c r="E846" s="33">
        <f>'חישוב לפי סניפים'!$D846/$D$1005*$J$2</f>
        <v>0.0293267418</v>
      </c>
      <c r="F846" s="31">
        <v>6.0</v>
      </c>
      <c r="G846" s="31">
        <f>'חישוב לפי סניפים'!$F846/$F$1005*$J$2</f>
        <v>0.02766725514</v>
      </c>
      <c r="H846" s="34">
        <f t="shared" si="1"/>
        <v>0.02849699847</v>
      </c>
      <c r="I846" s="31">
        <v>3781.0</v>
      </c>
    </row>
    <row r="847" ht="14.25" customHeight="1">
      <c r="A847" s="36"/>
      <c r="B847" s="36" t="s">
        <v>885</v>
      </c>
      <c r="C847" s="36" t="s">
        <v>8</v>
      </c>
      <c r="D847" s="37">
        <v>34.0</v>
      </c>
      <c r="E847" s="38">
        <f>'חישוב לפי סניפים'!$D847/$D$1005*$J$2</f>
        <v>0.4985546106</v>
      </c>
      <c r="F847" s="37">
        <v>93.0</v>
      </c>
      <c r="G847" s="37">
        <f>'חישוב לפי סניפים'!$F847/$F$1005*$J$2</f>
        <v>0.4288424547</v>
      </c>
      <c r="H847" s="39">
        <f t="shared" si="1"/>
        <v>0.4636985327</v>
      </c>
      <c r="I847" s="37">
        <v>615.0</v>
      </c>
    </row>
    <row r="848" ht="14.25" customHeight="1">
      <c r="A848" s="32"/>
      <c r="B848" s="32" t="s">
        <v>886</v>
      </c>
      <c r="C848" s="32" t="s">
        <v>12</v>
      </c>
      <c r="D848" s="31">
        <v>8.0</v>
      </c>
      <c r="E848" s="33">
        <f>'חישוב לפי סניפים'!$D848/$D$1005*$J$2</f>
        <v>0.1173069672</v>
      </c>
      <c r="F848" s="31">
        <v>32.0</v>
      </c>
      <c r="G848" s="31">
        <f>'חישוב לפי סניפים'!$F848/$F$1005*$J$2</f>
        <v>0.1475586941</v>
      </c>
      <c r="H848" s="34">
        <f t="shared" si="1"/>
        <v>0.1324328307</v>
      </c>
      <c r="I848" s="31">
        <v>1211.0</v>
      </c>
    </row>
    <row r="849" ht="14.25" customHeight="1">
      <c r="A849" s="36"/>
      <c r="B849" s="36" t="s">
        <v>887</v>
      </c>
      <c r="C849" s="36" t="s">
        <v>8</v>
      </c>
      <c r="D849" s="37">
        <v>30.0</v>
      </c>
      <c r="E849" s="38">
        <f>'חישוב לפי סניפים'!$D849/$D$1005*$J$2</f>
        <v>0.439901127</v>
      </c>
      <c r="F849" s="37">
        <v>61.0</v>
      </c>
      <c r="G849" s="37">
        <f>'חישוב לפי סניפים'!$F849/$F$1005*$J$2</f>
        <v>0.2812837606</v>
      </c>
      <c r="H849" s="39">
        <f t="shared" si="1"/>
        <v>0.3605924438</v>
      </c>
      <c r="I849" s="37">
        <v>1179.0</v>
      </c>
    </row>
    <row r="850" ht="14.25" customHeight="1">
      <c r="A850" s="32"/>
      <c r="B850" s="32" t="s">
        <v>888</v>
      </c>
      <c r="C850" s="32" t="s">
        <v>12</v>
      </c>
      <c r="D850" s="31">
        <v>16.0</v>
      </c>
      <c r="E850" s="33">
        <f>'חישוב לפי סניפים'!$D850/$D$1005*$J$2</f>
        <v>0.2346139344</v>
      </c>
      <c r="F850" s="31">
        <v>61.0</v>
      </c>
      <c r="G850" s="31">
        <f>'חישוב לפי סניפים'!$F850/$F$1005*$J$2</f>
        <v>0.2812837606</v>
      </c>
      <c r="H850" s="34">
        <f t="shared" si="1"/>
        <v>0.2579488475</v>
      </c>
      <c r="I850" s="31">
        <v>1052.0</v>
      </c>
    </row>
    <row r="851" ht="14.25" customHeight="1">
      <c r="A851" s="36"/>
      <c r="B851" s="36" t="s">
        <v>889</v>
      </c>
      <c r="C851" s="36" t="s">
        <v>13</v>
      </c>
      <c r="D851" s="37">
        <v>76.0</v>
      </c>
      <c r="E851" s="38">
        <f>'חישוב לפי סניפים'!$D851/$D$1005*$J$2</f>
        <v>1.114416188</v>
      </c>
      <c r="F851" s="37">
        <v>147.0</v>
      </c>
      <c r="G851" s="37">
        <f>'חישוב לפי סניפים'!$F851/$F$1005*$J$2</f>
        <v>0.677847751</v>
      </c>
      <c r="H851" s="39">
        <f t="shared" si="1"/>
        <v>0.8961319697</v>
      </c>
      <c r="I851" s="37">
        <v>1167.0</v>
      </c>
    </row>
    <row r="852" ht="14.25" customHeight="1">
      <c r="A852" s="32"/>
      <c r="B852" s="32" t="s">
        <v>890</v>
      </c>
      <c r="C852" s="32" t="s">
        <v>8</v>
      </c>
      <c r="D852" s="31">
        <v>5.0</v>
      </c>
      <c r="E852" s="33">
        <f>'חישוב לפי סניפים'!$D852/$D$1005*$J$2</f>
        <v>0.0733168545</v>
      </c>
      <c r="F852" s="31">
        <v>23.0</v>
      </c>
      <c r="G852" s="31">
        <f>'חישוב לפי סניפים'!$F852/$F$1005*$J$2</f>
        <v>0.1060578114</v>
      </c>
      <c r="H852" s="34">
        <f t="shared" si="1"/>
        <v>0.08968733294</v>
      </c>
      <c r="I852" s="31">
        <v>414.0</v>
      </c>
    </row>
    <row r="853" ht="14.25" customHeight="1">
      <c r="A853" s="36"/>
      <c r="B853" s="36" t="s">
        <v>891</v>
      </c>
      <c r="C853" s="36" t="s">
        <v>2</v>
      </c>
      <c r="D853" s="37">
        <v>63.0</v>
      </c>
      <c r="E853" s="38">
        <f>'חישוב לפי סניפים'!$D853/$D$1005*$J$2</f>
        <v>0.9237923667</v>
      </c>
      <c r="F853" s="37">
        <v>10.0</v>
      </c>
      <c r="G853" s="37">
        <f>'חישוב לפי סניפים'!$F853/$F$1005*$J$2</f>
        <v>0.04611209191</v>
      </c>
      <c r="H853" s="39">
        <f t="shared" si="1"/>
        <v>0.4849522293</v>
      </c>
      <c r="I853" s="37">
        <v>638.0</v>
      </c>
    </row>
    <row r="854" ht="14.25" customHeight="1">
      <c r="A854" s="32"/>
      <c r="B854" s="32" t="s">
        <v>892</v>
      </c>
      <c r="C854" s="32" t="s">
        <v>8</v>
      </c>
      <c r="D854" s="31">
        <v>3.0</v>
      </c>
      <c r="E854" s="33">
        <f>'חישוב לפי סניפים'!$D854/$D$1005*$J$2</f>
        <v>0.0439901127</v>
      </c>
      <c r="F854" s="31">
        <v>14.0</v>
      </c>
      <c r="G854" s="31">
        <f>'חישוב לפי סניפים'!$F854/$F$1005*$J$2</f>
        <v>0.06455692867</v>
      </c>
      <c r="H854" s="34">
        <f t="shared" si="1"/>
        <v>0.05427352068</v>
      </c>
      <c r="I854" s="31">
        <v>4024.0</v>
      </c>
    </row>
    <row r="855" ht="14.25" customHeight="1">
      <c r="A855" s="36"/>
      <c r="B855" s="36" t="s">
        <v>893</v>
      </c>
      <c r="C855" s="36" t="s">
        <v>13</v>
      </c>
      <c r="D855" s="37">
        <v>34.0</v>
      </c>
      <c r="E855" s="38">
        <f>'חישוב לפי סניפים'!$D855/$D$1005*$J$2</f>
        <v>0.4985546106</v>
      </c>
      <c r="F855" s="37">
        <v>148.0</v>
      </c>
      <c r="G855" s="37">
        <f>'חישוב לפי סניפים'!$F855/$F$1005*$J$2</f>
        <v>0.6824589602</v>
      </c>
      <c r="H855" s="39">
        <f t="shared" si="1"/>
        <v>0.5905067854</v>
      </c>
      <c r="I855" s="37">
        <v>1243.0</v>
      </c>
    </row>
    <row r="856" ht="14.25" customHeight="1">
      <c r="A856" s="32"/>
      <c r="B856" s="32" t="s">
        <v>894</v>
      </c>
      <c r="C856" s="32" t="s">
        <v>11</v>
      </c>
      <c r="D856" s="31">
        <v>20.0</v>
      </c>
      <c r="E856" s="33">
        <f>'חישוב לפי סניפים'!$D856/$D$1005*$J$2</f>
        <v>0.293267418</v>
      </c>
      <c r="F856" s="31">
        <v>63.0</v>
      </c>
      <c r="G856" s="31">
        <f>'חישוב לפי סניפים'!$F856/$F$1005*$J$2</f>
        <v>0.290506179</v>
      </c>
      <c r="H856" s="34">
        <f t="shared" si="1"/>
        <v>0.2918867985</v>
      </c>
      <c r="I856" s="31">
        <v>4100.0</v>
      </c>
    </row>
    <row r="857" ht="14.25" customHeight="1">
      <c r="A857" s="36"/>
      <c r="B857" s="36" t="s">
        <v>895</v>
      </c>
      <c r="C857" s="36" t="s">
        <v>3</v>
      </c>
      <c r="D857" s="37">
        <v>450.0</v>
      </c>
      <c r="E857" s="38">
        <f>'חישוב לפי סניפים'!$D857/$D$1005*$J$2</f>
        <v>6.598516905</v>
      </c>
      <c r="F857" s="37">
        <v>1519.0</v>
      </c>
      <c r="G857" s="37">
        <f>'חישוב לפי סניפים'!$F857/$F$1005*$J$2</f>
        <v>7.004426761</v>
      </c>
      <c r="H857" s="39">
        <f t="shared" si="1"/>
        <v>6.801471833</v>
      </c>
      <c r="I857" s="37">
        <v>2620.0</v>
      </c>
    </row>
    <row r="858" ht="14.25" customHeight="1">
      <c r="A858" s="32"/>
      <c r="B858" s="32" t="s">
        <v>896</v>
      </c>
      <c r="C858" s="32" t="s">
        <v>7</v>
      </c>
      <c r="D858" s="31">
        <v>4.0</v>
      </c>
      <c r="E858" s="33">
        <f>'חישוב לפי סניפים'!$D858/$D$1005*$J$2</f>
        <v>0.0586534836</v>
      </c>
      <c r="F858" s="31">
        <v>9.0</v>
      </c>
      <c r="G858" s="31">
        <f>'חישוב לפי סניפים'!$F858/$F$1005*$J$2</f>
        <v>0.04150088272</v>
      </c>
      <c r="H858" s="34">
        <f t="shared" si="1"/>
        <v>0.05007718316</v>
      </c>
      <c r="I858" s="31">
        <v>3611.0</v>
      </c>
    </row>
    <row r="859" ht="14.25" customHeight="1">
      <c r="A859" s="36"/>
      <c r="B859" s="36" t="s">
        <v>897</v>
      </c>
      <c r="C859" s="36" t="s">
        <v>6</v>
      </c>
      <c r="D859" s="37">
        <v>116.0</v>
      </c>
      <c r="E859" s="38">
        <f>'חישוב לפי סניפים'!$D859/$D$1005*$J$2</f>
        <v>1.700951024</v>
      </c>
      <c r="F859" s="37">
        <v>496.0</v>
      </c>
      <c r="G859" s="37">
        <f>'חישוב לפי סניפים'!$F859/$F$1005*$J$2</f>
        <v>2.287159759</v>
      </c>
      <c r="H859" s="39">
        <f t="shared" si="1"/>
        <v>1.994055391</v>
      </c>
      <c r="I859" s="37">
        <v>6800.0</v>
      </c>
    </row>
    <row r="860" ht="14.25" customHeight="1">
      <c r="A860" s="32"/>
      <c r="B860" s="32" t="s">
        <v>898</v>
      </c>
      <c r="C860" s="32" t="s">
        <v>6</v>
      </c>
      <c r="D860" s="31">
        <v>120.0</v>
      </c>
      <c r="E860" s="33">
        <f>'חישוב לפי סניפים'!$D860/$D$1005*$J$2</f>
        <v>1.759604508</v>
      </c>
      <c r="F860" s="31">
        <v>669.0</v>
      </c>
      <c r="G860" s="31">
        <f>'חישוב לפי סניפים'!$F860/$F$1005*$J$2</f>
        <v>3.084898949</v>
      </c>
      <c r="H860" s="34">
        <f t="shared" si="1"/>
        <v>2.422251728</v>
      </c>
      <c r="I860" s="31">
        <v>9500.0</v>
      </c>
    </row>
    <row r="861" ht="14.25" customHeight="1">
      <c r="A861" s="36"/>
      <c r="B861" s="36" t="s">
        <v>899</v>
      </c>
      <c r="C861" s="36" t="s">
        <v>5</v>
      </c>
      <c r="D861" s="37">
        <v>122.0</v>
      </c>
      <c r="E861" s="38">
        <f>'חישוב לפי סניפים'!$D861/$D$1005*$J$2</f>
        <v>1.78893125</v>
      </c>
      <c r="F861" s="37">
        <v>288.0</v>
      </c>
      <c r="G861" s="37">
        <f>'חישוב לפי סניפים'!$F861/$F$1005*$J$2</f>
        <v>1.328028247</v>
      </c>
      <c r="H861" s="39">
        <f t="shared" si="1"/>
        <v>1.558479748</v>
      </c>
      <c r="I861" s="37">
        <v>2630.0</v>
      </c>
    </row>
    <row r="862" ht="14.25" customHeight="1">
      <c r="A862" s="32"/>
      <c r="B862" s="32" t="s">
        <v>900</v>
      </c>
      <c r="C862" s="32" t="s">
        <v>6</v>
      </c>
      <c r="D862" s="31">
        <v>385.0</v>
      </c>
      <c r="E862" s="33">
        <f>'חישוב לפי סניפים'!$D862/$D$1005*$J$2</f>
        <v>5.645397796</v>
      </c>
      <c r="F862" s="31">
        <v>1230.0</v>
      </c>
      <c r="G862" s="31">
        <f>'חישוב לפי סניפים'!$F862/$F$1005*$J$2</f>
        <v>5.671787305</v>
      </c>
      <c r="H862" s="34">
        <f t="shared" si="1"/>
        <v>5.65859255</v>
      </c>
      <c r="I862" s="31">
        <v>2300.0</v>
      </c>
    </row>
    <row r="863" ht="14.25" customHeight="1">
      <c r="A863" s="36"/>
      <c r="B863" s="36" t="s">
        <v>901</v>
      </c>
      <c r="C863" s="36" t="s">
        <v>6</v>
      </c>
      <c r="D863" s="37">
        <v>63.0</v>
      </c>
      <c r="E863" s="38">
        <f>'חישוב לפי סניפים'!$D863/$D$1005*$J$2</f>
        <v>0.9237923667</v>
      </c>
      <c r="F863" s="37">
        <v>345.0</v>
      </c>
      <c r="G863" s="37">
        <f>'חישוב לפי סניפים'!$F863/$F$1005*$J$2</f>
        <v>1.590867171</v>
      </c>
      <c r="H863" s="39">
        <f t="shared" si="1"/>
        <v>1.257329769</v>
      </c>
      <c r="I863" s="37">
        <v>9600.0</v>
      </c>
    </row>
    <row r="864" ht="14.25" customHeight="1">
      <c r="A864" s="32"/>
      <c r="B864" s="32" t="s">
        <v>902</v>
      </c>
      <c r="C864" s="32" t="s">
        <v>7</v>
      </c>
      <c r="D864" s="31">
        <v>1.0</v>
      </c>
      <c r="E864" s="33">
        <f>'חישוב לפי סניפים'!$D864/$D$1005*$J$2</f>
        <v>0.0146633709</v>
      </c>
      <c r="F864" s="31">
        <v>4.0</v>
      </c>
      <c r="G864" s="31">
        <f>'חישוב לפי סניפים'!$F864/$F$1005*$J$2</f>
        <v>0.01844483676</v>
      </c>
      <c r="H864" s="34">
        <f t="shared" si="1"/>
        <v>0.01655410383</v>
      </c>
      <c r="I864" s="31">
        <v>1137.0</v>
      </c>
    </row>
    <row r="865" ht="14.25" customHeight="1">
      <c r="A865" s="36"/>
      <c r="B865" s="36" t="s">
        <v>903</v>
      </c>
      <c r="C865" s="36" t="s">
        <v>6</v>
      </c>
      <c r="D865" s="37">
        <v>132.0</v>
      </c>
      <c r="E865" s="38">
        <f>'חישוב לפי סניפים'!$D865/$D$1005*$J$2</f>
        <v>1.935564959</v>
      </c>
      <c r="F865" s="37">
        <v>669.0</v>
      </c>
      <c r="G865" s="37">
        <f>'חישוב לפי סניפים'!$F865/$F$1005*$J$2</f>
        <v>3.084898949</v>
      </c>
      <c r="H865" s="39">
        <f t="shared" si="1"/>
        <v>2.510231954</v>
      </c>
      <c r="I865" s="37">
        <v>8200.0</v>
      </c>
    </row>
    <row r="866" ht="14.25" customHeight="1">
      <c r="A866" s="32"/>
      <c r="B866" s="32" t="s">
        <v>904</v>
      </c>
      <c r="C866" s="32" t="s">
        <v>5</v>
      </c>
      <c r="D866" s="31">
        <v>86.0</v>
      </c>
      <c r="E866" s="33">
        <f>'חישוב לפי סניפים'!$D866/$D$1005*$J$2</f>
        <v>1.261049897</v>
      </c>
      <c r="F866" s="31">
        <v>78.0</v>
      </c>
      <c r="G866" s="31">
        <f>'חישוב לפי סניפים'!$F866/$F$1005*$J$2</f>
        <v>0.3596743169</v>
      </c>
      <c r="H866" s="34">
        <f t="shared" si="1"/>
        <v>0.8103621071</v>
      </c>
      <c r="I866" s="31">
        <v>1034.0</v>
      </c>
    </row>
    <row r="867" ht="14.25" customHeight="1">
      <c r="A867" s="36"/>
      <c r="B867" s="36" t="s">
        <v>905</v>
      </c>
      <c r="C867" s="36" t="s">
        <v>12</v>
      </c>
      <c r="D867" s="37">
        <v>7.0</v>
      </c>
      <c r="E867" s="38">
        <f>'חישוב לפי סניפים'!$D867/$D$1005*$J$2</f>
        <v>0.1026435963</v>
      </c>
      <c r="F867" s="37">
        <v>35.0</v>
      </c>
      <c r="G867" s="37">
        <f>'חישוב לפי סניפים'!$F867/$F$1005*$J$2</f>
        <v>0.1613923217</v>
      </c>
      <c r="H867" s="39">
        <f t="shared" si="1"/>
        <v>0.132017959</v>
      </c>
      <c r="I867" s="37">
        <v>78.0</v>
      </c>
    </row>
    <row r="868" ht="14.25" customHeight="1">
      <c r="A868" s="32"/>
      <c r="B868" s="32" t="s">
        <v>906</v>
      </c>
      <c r="C868" s="32" t="s">
        <v>9</v>
      </c>
      <c r="D868" s="31">
        <v>23.0</v>
      </c>
      <c r="E868" s="33">
        <f>'חישוב לפי סניפים'!$D868/$D$1005*$J$2</f>
        <v>0.3372575307</v>
      </c>
      <c r="F868" s="31">
        <v>76.0</v>
      </c>
      <c r="G868" s="31">
        <f>'חישוב לפי סניפים'!$F868/$F$1005*$J$2</f>
        <v>0.3504518985</v>
      </c>
      <c r="H868" s="34">
        <f t="shared" si="1"/>
        <v>0.3438547146</v>
      </c>
      <c r="I868" s="31">
        <v>469.0</v>
      </c>
    </row>
    <row r="869" ht="14.25" customHeight="1">
      <c r="A869" s="36"/>
      <c r="B869" s="36" t="s">
        <v>907</v>
      </c>
      <c r="C869" s="36" t="s">
        <v>11</v>
      </c>
      <c r="D869" s="37">
        <v>56.0</v>
      </c>
      <c r="E869" s="38">
        <f>'חישוב לפי סניפים'!$D869/$D$1005*$J$2</f>
        <v>0.8211487704</v>
      </c>
      <c r="F869" s="37">
        <v>159.0</v>
      </c>
      <c r="G869" s="37">
        <f>'חישוב לפי סניפים'!$F869/$F$1005*$J$2</f>
        <v>0.7331822613</v>
      </c>
      <c r="H869" s="39">
        <f t="shared" si="1"/>
        <v>0.7771655159</v>
      </c>
      <c r="I869" s="37">
        <v>2800.0</v>
      </c>
    </row>
    <row r="870" ht="14.25" customHeight="1">
      <c r="A870" s="32"/>
      <c r="B870" s="32" t="s">
        <v>908</v>
      </c>
      <c r="C870" s="32" t="s">
        <v>3</v>
      </c>
      <c r="D870" s="31">
        <v>1.0</v>
      </c>
      <c r="E870" s="33">
        <f>'חישוב לפי סניפים'!$D870/$D$1005*$J$2</f>
        <v>0.0146633709</v>
      </c>
      <c r="F870" s="31">
        <v>17.0</v>
      </c>
      <c r="G870" s="31">
        <f>'חישוב לפי סניפים'!$F870/$F$1005*$J$2</f>
        <v>0.07839055624</v>
      </c>
      <c r="H870" s="34">
        <f t="shared" si="1"/>
        <v>0.04652696357</v>
      </c>
      <c r="I870" s="31">
        <v>3640.0</v>
      </c>
    </row>
    <row r="871" ht="14.25" customHeight="1">
      <c r="A871" s="36"/>
      <c r="B871" s="36" t="s">
        <v>909</v>
      </c>
      <c r="C871" s="36" t="s">
        <v>2</v>
      </c>
      <c r="D871" s="37">
        <v>33.0</v>
      </c>
      <c r="E871" s="38">
        <f>'חישוב לפי סניפים'!$D871/$D$1005*$J$2</f>
        <v>0.4838912397</v>
      </c>
      <c r="F871" s="37">
        <v>98.0</v>
      </c>
      <c r="G871" s="37">
        <f>'חישוב לפי סניפים'!$F871/$F$1005*$J$2</f>
        <v>0.4518985007</v>
      </c>
      <c r="H871" s="39">
        <f t="shared" si="1"/>
        <v>0.4678948702</v>
      </c>
      <c r="I871" s="37">
        <v>543.0</v>
      </c>
    </row>
    <row r="872" ht="14.25" customHeight="1">
      <c r="A872" s="32"/>
      <c r="B872" s="32" t="s">
        <v>910</v>
      </c>
      <c r="C872" s="32" t="s">
        <v>2</v>
      </c>
      <c r="D872" s="31">
        <v>1.0</v>
      </c>
      <c r="E872" s="33">
        <f>'חישוב לפי סניפים'!$D872/$D$1005*$J$2</f>
        <v>0.0146633709</v>
      </c>
      <c r="F872" s="31">
        <v>0.0</v>
      </c>
      <c r="G872" s="31">
        <f>'חישוב לפי סניפים'!$F872/$F$1005*$J$2</f>
        <v>0</v>
      </c>
      <c r="H872" s="34">
        <f t="shared" si="1"/>
        <v>0.00733168545</v>
      </c>
      <c r="I872" s="31">
        <v>990.0</v>
      </c>
    </row>
    <row r="873" ht="14.25" customHeight="1">
      <c r="A873" s="36"/>
      <c r="B873" s="36" t="s">
        <v>911</v>
      </c>
      <c r="C873" s="36" t="s">
        <v>3</v>
      </c>
      <c r="D873" s="37">
        <v>340.0</v>
      </c>
      <c r="E873" s="38">
        <f>'חישוב לפי סניפים'!$D873/$D$1005*$J$2</f>
        <v>4.985546106</v>
      </c>
      <c r="F873" s="37">
        <v>1039.0</v>
      </c>
      <c r="G873" s="37">
        <f>'חישוב לפי סניפים'!$F873/$F$1005*$J$2</f>
        <v>4.791046349</v>
      </c>
      <c r="H873" s="39">
        <f t="shared" si="1"/>
        <v>4.888296228</v>
      </c>
      <c r="I873" s="37">
        <v>2640.0</v>
      </c>
    </row>
    <row r="874" ht="14.25" customHeight="1">
      <c r="A874" s="32"/>
      <c r="B874" s="32" t="s">
        <v>912</v>
      </c>
      <c r="C874" s="32" t="s">
        <v>11</v>
      </c>
      <c r="D874" s="31">
        <v>56.0</v>
      </c>
      <c r="E874" s="33">
        <f>'חישוב לפי סניפים'!$D874/$D$1005*$J$2</f>
        <v>0.8211487704</v>
      </c>
      <c r="F874" s="31">
        <v>119.0</v>
      </c>
      <c r="G874" s="31">
        <f>'חישוב לפי סניפים'!$F874/$F$1005*$J$2</f>
        <v>0.5487338937</v>
      </c>
      <c r="H874" s="34">
        <f t="shared" si="1"/>
        <v>0.684941332</v>
      </c>
      <c r="I874" s="31">
        <v>26.0</v>
      </c>
    </row>
    <row r="875" ht="14.25" customHeight="1">
      <c r="A875" s="36"/>
      <c r="B875" s="36" t="s">
        <v>913</v>
      </c>
      <c r="C875" s="36" t="s">
        <v>9</v>
      </c>
      <c r="D875" s="37">
        <v>981.0</v>
      </c>
      <c r="E875" s="38">
        <f>'חישוב לפי סניפים'!$D875/$D$1005*$J$2</f>
        <v>14.38476685</v>
      </c>
      <c r="F875" s="37">
        <v>3992.0</v>
      </c>
      <c r="G875" s="37">
        <f>'חישוב לפי סניפים'!$F875/$F$1005*$J$2</f>
        <v>18.40794709</v>
      </c>
      <c r="H875" s="39">
        <f t="shared" si="1"/>
        <v>16.39635697</v>
      </c>
      <c r="I875" s="37">
        <v>8300.0</v>
      </c>
    </row>
    <row r="876" ht="14.25" customHeight="1">
      <c r="A876" s="32"/>
      <c r="B876" s="32" t="s">
        <v>914</v>
      </c>
      <c r="C876" s="32" t="s">
        <v>8</v>
      </c>
      <c r="D876" s="31">
        <v>18.0</v>
      </c>
      <c r="E876" s="33">
        <f>'חישוב לפי סניפים'!$D876/$D$1005*$J$2</f>
        <v>0.2639406762</v>
      </c>
      <c r="F876" s="31">
        <v>69.0</v>
      </c>
      <c r="G876" s="31">
        <f>'חישוב לפי סניפים'!$F876/$F$1005*$J$2</f>
        <v>0.3181734342</v>
      </c>
      <c r="H876" s="34">
        <f t="shared" si="1"/>
        <v>0.2910570552</v>
      </c>
      <c r="I876" s="31">
        <v>564.0</v>
      </c>
    </row>
    <row r="877" ht="14.25" customHeight="1">
      <c r="A877" s="36"/>
      <c r="B877" s="36" t="s">
        <v>915</v>
      </c>
      <c r="C877" s="36" t="s">
        <v>12</v>
      </c>
      <c r="D877" s="37">
        <v>58.0</v>
      </c>
      <c r="E877" s="38">
        <f>'חישוב לפי סניפים'!$D877/$D$1005*$J$2</f>
        <v>0.8504755122</v>
      </c>
      <c r="F877" s="37">
        <v>107.0</v>
      </c>
      <c r="G877" s="37">
        <f>'חישוב לפי סניפים'!$F877/$F$1005*$J$2</f>
        <v>0.4933993834</v>
      </c>
      <c r="H877" s="39">
        <f t="shared" si="1"/>
        <v>0.6719374478</v>
      </c>
      <c r="I877" s="37">
        <v>354.0</v>
      </c>
    </row>
    <row r="878" ht="14.25" customHeight="1">
      <c r="A878" s="32"/>
      <c r="B878" s="32" t="s">
        <v>916</v>
      </c>
      <c r="C878" s="32" t="s">
        <v>8</v>
      </c>
      <c r="D878" s="31">
        <v>5.0</v>
      </c>
      <c r="E878" s="33">
        <f>'חישוב לפי סניפים'!$D878/$D$1005*$J$2</f>
        <v>0.0733168545</v>
      </c>
      <c r="F878" s="31">
        <v>0.0</v>
      </c>
      <c r="G878" s="31">
        <f>'חישוב לפי סניפים'!$F878/$F$1005*$J$2</f>
        <v>0</v>
      </c>
      <c r="H878" s="34">
        <f t="shared" si="1"/>
        <v>0.03665842725</v>
      </c>
      <c r="I878" s="31" t="e">
        <v>#N/A</v>
      </c>
    </row>
    <row r="879" ht="14.25" customHeight="1">
      <c r="A879" s="36"/>
      <c r="B879" s="36" t="s">
        <v>917</v>
      </c>
      <c r="C879" s="36" t="s">
        <v>12</v>
      </c>
      <c r="D879" s="37">
        <v>15.0</v>
      </c>
      <c r="E879" s="38">
        <f>'חישוב לפי סניפים'!$D879/$D$1005*$J$2</f>
        <v>0.2199505635</v>
      </c>
      <c r="F879" s="37">
        <v>69.0</v>
      </c>
      <c r="G879" s="37">
        <f>'חישוב לפי סניפים'!$F879/$F$1005*$J$2</f>
        <v>0.3181734342</v>
      </c>
      <c r="H879" s="39">
        <f t="shared" si="1"/>
        <v>0.2690619988</v>
      </c>
      <c r="I879" s="37">
        <v>390.0</v>
      </c>
    </row>
    <row r="880" ht="14.25" customHeight="1">
      <c r="A880" s="32"/>
      <c r="B880" s="32" t="s">
        <v>918</v>
      </c>
      <c r="C880" s="32" t="s">
        <v>12</v>
      </c>
      <c r="D880" s="31">
        <v>16.0</v>
      </c>
      <c r="E880" s="33">
        <f>'חישוב לפי סניפים'!$D880/$D$1005*$J$2</f>
        <v>0.2346139344</v>
      </c>
      <c r="F880" s="31">
        <v>60.0</v>
      </c>
      <c r="G880" s="31">
        <f>'חישוב לפי סניפים'!$F880/$F$1005*$J$2</f>
        <v>0.2766725514</v>
      </c>
      <c r="H880" s="34">
        <f t="shared" si="1"/>
        <v>0.2556432429</v>
      </c>
      <c r="I880" s="31">
        <v>444.0</v>
      </c>
    </row>
    <row r="881" ht="14.25" customHeight="1">
      <c r="A881" s="36"/>
      <c r="B881" s="36" t="s">
        <v>919</v>
      </c>
      <c r="C881" s="36" t="s">
        <v>2</v>
      </c>
      <c r="D881" s="37">
        <v>52.0</v>
      </c>
      <c r="E881" s="38">
        <f>'חישוב לפי סניפים'!$D881/$D$1005*$J$2</f>
        <v>0.7624952868</v>
      </c>
      <c r="F881" s="37">
        <v>122.0</v>
      </c>
      <c r="G881" s="37">
        <f>'חישוב לפי סניפים'!$F881/$F$1005*$J$2</f>
        <v>0.5625675213</v>
      </c>
      <c r="H881" s="39">
        <f t="shared" si="1"/>
        <v>0.662531404</v>
      </c>
      <c r="I881" s="37">
        <v>1161.0</v>
      </c>
    </row>
    <row r="882" ht="14.25" customHeight="1">
      <c r="A882" s="32"/>
      <c r="B882" s="32" t="s">
        <v>920</v>
      </c>
      <c r="C882" s="32" t="s">
        <v>12</v>
      </c>
      <c r="D882" s="31">
        <v>8.0</v>
      </c>
      <c r="E882" s="33">
        <f>'חישוב לפי סניפים'!$D882/$D$1005*$J$2</f>
        <v>0.1173069672</v>
      </c>
      <c r="F882" s="31">
        <v>67.0</v>
      </c>
      <c r="G882" s="31">
        <f>'חישוב לפי סניפים'!$F882/$F$1005*$J$2</f>
        <v>0.3089510158</v>
      </c>
      <c r="H882" s="34">
        <f t="shared" si="1"/>
        <v>0.2131289915</v>
      </c>
      <c r="I882" s="31">
        <v>362.0</v>
      </c>
    </row>
    <row r="883" ht="14.25" customHeight="1">
      <c r="A883" s="36"/>
      <c r="B883" s="36" t="s">
        <v>921</v>
      </c>
      <c r="C883" s="36" t="s">
        <v>2</v>
      </c>
      <c r="D883" s="37">
        <v>2.0</v>
      </c>
      <c r="E883" s="38">
        <f>'חישוב לפי סניפים'!$D883/$D$1005*$J$2</f>
        <v>0.0293267418</v>
      </c>
      <c r="F883" s="37">
        <v>1.0</v>
      </c>
      <c r="G883" s="37">
        <f>'חישוב לפי סניפים'!$F883/$F$1005*$J$2</f>
        <v>0.004611209191</v>
      </c>
      <c r="H883" s="39">
        <f t="shared" si="1"/>
        <v>0.01696897549</v>
      </c>
      <c r="I883" s="37">
        <v>539.0</v>
      </c>
    </row>
    <row r="884" ht="14.25" customHeight="1">
      <c r="A884" s="32"/>
      <c r="B884" s="32" t="s">
        <v>922</v>
      </c>
      <c r="C884" s="32" t="s">
        <v>2</v>
      </c>
      <c r="D884" s="31">
        <v>11.0</v>
      </c>
      <c r="E884" s="33">
        <f>'חישוב לפי סניפים'!$D884/$D$1005*$J$2</f>
        <v>0.1612970799</v>
      </c>
      <c r="F884" s="31">
        <v>38.0</v>
      </c>
      <c r="G884" s="31">
        <f>'חישוב לפי סניפים'!$F884/$F$1005*$J$2</f>
        <v>0.1752259493</v>
      </c>
      <c r="H884" s="34">
        <f t="shared" si="1"/>
        <v>0.1682615146</v>
      </c>
      <c r="I884" s="31">
        <v>997.0</v>
      </c>
    </row>
    <row r="885" ht="14.25" customHeight="1">
      <c r="A885" s="36"/>
      <c r="B885" s="36" t="s">
        <v>923</v>
      </c>
      <c r="C885" s="36" t="s">
        <v>8</v>
      </c>
      <c r="D885" s="37">
        <v>1.0</v>
      </c>
      <c r="E885" s="38">
        <f>'חישוב לפי סניפים'!$D885/$D$1005*$J$2</f>
        <v>0.0146633709</v>
      </c>
      <c r="F885" s="37">
        <v>4.0</v>
      </c>
      <c r="G885" s="37">
        <f>'חישוב לפי סניפים'!$F885/$F$1005*$J$2</f>
        <v>0.01844483676</v>
      </c>
      <c r="H885" s="39">
        <f t="shared" si="1"/>
        <v>0.01655410383</v>
      </c>
      <c r="I885" s="37">
        <v>3619.0</v>
      </c>
    </row>
    <row r="886" ht="14.25" customHeight="1">
      <c r="A886" s="32"/>
      <c r="B886" s="32" t="s">
        <v>924</v>
      </c>
      <c r="C886" s="32" t="s">
        <v>8</v>
      </c>
      <c r="D886" s="31">
        <v>9.0</v>
      </c>
      <c r="E886" s="33">
        <f>'חישוב לפי סניפים'!$D886/$D$1005*$J$2</f>
        <v>0.1319703381</v>
      </c>
      <c r="F886" s="31">
        <v>1.0</v>
      </c>
      <c r="G886" s="31">
        <f>'חישוב לפי סניפים'!$F886/$F$1005*$J$2</f>
        <v>0.004611209191</v>
      </c>
      <c r="H886" s="34">
        <f t="shared" si="1"/>
        <v>0.06829077364</v>
      </c>
      <c r="I886" s="31">
        <v>854.0</v>
      </c>
    </row>
    <row r="887" ht="14.25" customHeight="1">
      <c r="A887" s="36"/>
      <c r="B887" s="36" t="s">
        <v>925</v>
      </c>
      <c r="C887" s="36" t="s">
        <v>9</v>
      </c>
      <c r="D887" s="37">
        <v>931.0</v>
      </c>
      <c r="E887" s="38">
        <f>'חישוב לפי סניפים'!$D887/$D$1005*$J$2</f>
        <v>13.65159831</v>
      </c>
      <c r="F887" s="37">
        <v>3144.0</v>
      </c>
      <c r="G887" s="37">
        <f>'חישוב לפי סניפים'!$F887/$F$1005*$J$2</f>
        <v>14.4976417</v>
      </c>
      <c r="H887" s="39">
        <f t="shared" si="1"/>
        <v>14.07462</v>
      </c>
      <c r="I887" s="37">
        <v>8400.0</v>
      </c>
    </row>
    <row r="888" ht="14.25" customHeight="1">
      <c r="A888" s="32"/>
      <c r="B888" s="32" t="s">
        <v>926</v>
      </c>
      <c r="C888" s="32" t="s">
        <v>11</v>
      </c>
      <c r="D888" s="31">
        <v>5.0</v>
      </c>
      <c r="E888" s="33">
        <f>'חישוב לפי סניפים'!$D888/$D$1005*$J$2</f>
        <v>0.0733168545</v>
      </c>
      <c r="F888" s="31">
        <v>40.0</v>
      </c>
      <c r="G888" s="31">
        <f>'חישוב לפי סניפים'!$F888/$F$1005*$J$2</f>
        <v>0.1844483676</v>
      </c>
      <c r="H888" s="34">
        <f t="shared" si="1"/>
        <v>0.1288826111</v>
      </c>
      <c r="I888" s="31">
        <v>540.0</v>
      </c>
    </row>
    <row r="889" ht="14.25" customHeight="1">
      <c r="A889" s="36"/>
      <c r="B889" s="36" t="s">
        <v>927</v>
      </c>
      <c r="C889" s="36" t="s">
        <v>2</v>
      </c>
      <c r="D889" s="37">
        <v>15.0</v>
      </c>
      <c r="E889" s="38">
        <f>'חישוב לפי סניפים'!$D889/$D$1005*$J$2</f>
        <v>0.2199505635</v>
      </c>
      <c r="F889" s="37">
        <v>28.0</v>
      </c>
      <c r="G889" s="37">
        <f>'חישוב לפי סניפים'!$F889/$F$1005*$J$2</f>
        <v>0.1291138573</v>
      </c>
      <c r="H889" s="39">
        <f t="shared" si="1"/>
        <v>0.1745322104</v>
      </c>
      <c r="I889" s="37">
        <v>542.0</v>
      </c>
    </row>
    <row r="890" ht="14.25" customHeight="1">
      <c r="A890" s="32"/>
      <c r="B890" s="32" t="s">
        <v>928</v>
      </c>
      <c r="C890" s="32" t="s">
        <v>8</v>
      </c>
      <c r="D890" s="31">
        <v>8.0</v>
      </c>
      <c r="E890" s="33">
        <f>'חישוב לפי סניפים'!$D890/$D$1005*$J$2</f>
        <v>0.1173069672</v>
      </c>
      <c r="F890" s="31">
        <v>36.0</v>
      </c>
      <c r="G890" s="31">
        <f>'חישוב לפי סניפים'!$F890/$F$1005*$J$2</f>
        <v>0.1660035309</v>
      </c>
      <c r="H890" s="34">
        <f t="shared" si="1"/>
        <v>0.141655249</v>
      </c>
      <c r="I890" s="31">
        <v>616.0</v>
      </c>
    </row>
    <row r="891" ht="14.25" customHeight="1">
      <c r="A891" s="36"/>
      <c r="B891" s="36" t="s">
        <v>929</v>
      </c>
      <c r="C891" s="36" t="s">
        <v>6</v>
      </c>
      <c r="D891" s="37">
        <v>2.0</v>
      </c>
      <c r="E891" s="38">
        <f>'חישוב לפי סניפים'!$D891/$D$1005*$J$2</f>
        <v>0.0293267418</v>
      </c>
      <c r="F891" s="37">
        <v>15.0</v>
      </c>
      <c r="G891" s="37">
        <f>'חישוב לפי סניפים'!$F891/$F$1005*$J$2</f>
        <v>0.06916813786</v>
      </c>
      <c r="H891" s="39">
        <f t="shared" si="1"/>
        <v>0.04924743983</v>
      </c>
      <c r="I891" s="37">
        <v>922.0</v>
      </c>
    </row>
    <row r="892" ht="14.25" customHeight="1">
      <c r="A892" s="32"/>
      <c r="B892" s="32" t="s">
        <v>930</v>
      </c>
      <c r="C892" s="32" t="s">
        <v>8</v>
      </c>
      <c r="D892" s="31">
        <v>29.0</v>
      </c>
      <c r="E892" s="33">
        <f>'חישוב לפי סניפים'!$D892/$D$1005*$J$2</f>
        <v>0.4252377561</v>
      </c>
      <c r="F892" s="31">
        <v>74.0</v>
      </c>
      <c r="G892" s="31">
        <f>'חישוב לפי סניפים'!$F892/$F$1005*$J$2</f>
        <v>0.3412294801</v>
      </c>
      <c r="H892" s="34">
        <f t="shared" si="1"/>
        <v>0.3832336181</v>
      </c>
      <c r="I892" s="31">
        <v>1069.0</v>
      </c>
    </row>
    <row r="893" ht="14.25" customHeight="1">
      <c r="A893" s="36"/>
      <c r="B893" s="36" t="s">
        <v>931</v>
      </c>
      <c r="C893" s="36" t="s">
        <v>8</v>
      </c>
      <c r="D893" s="37">
        <v>12.0</v>
      </c>
      <c r="E893" s="38">
        <f>'חישוב לפי סניפים'!$D893/$D$1005*$J$2</f>
        <v>0.1759604508</v>
      </c>
      <c r="F893" s="37">
        <v>30.0</v>
      </c>
      <c r="G893" s="37">
        <f>'חישוב לפי סניפים'!$F893/$F$1005*$J$2</f>
        <v>0.1383362757</v>
      </c>
      <c r="H893" s="39">
        <f t="shared" si="1"/>
        <v>0.1571483633</v>
      </c>
      <c r="I893" s="37">
        <v>4702.0</v>
      </c>
    </row>
    <row r="894" ht="14.25" customHeight="1">
      <c r="A894" s="32"/>
      <c r="B894" s="32" t="s">
        <v>932</v>
      </c>
      <c r="C894" s="32" t="s">
        <v>8</v>
      </c>
      <c r="D894" s="31">
        <v>48.0</v>
      </c>
      <c r="E894" s="33">
        <f>'חישוב לפי סניפים'!$D894/$D$1005*$J$2</f>
        <v>0.7038418032</v>
      </c>
      <c r="F894" s="31">
        <v>92.0</v>
      </c>
      <c r="G894" s="31">
        <f>'חישוב לפי סניפים'!$F894/$F$1005*$J$2</f>
        <v>0.4242312456</v>
      </c>
      <c r="H894" s="34">
        <f t="shared" si="1"/>
        <v>0.5640365244</v>
      </c>
      <c r="I894" s="31">
        <v>206.0</v>
      </c>
    </row>
    <row r="895" ht="14.25" customHeight="1">
      <c r="A895" s="36"/>
      <c r="B895" s="36" t="s">
        <v>933</v>
      </c>
      <c r="C895" s="36" t="s">
        <v>8</v>
      </c>
      <c r="D895" s="37">
        <v>8.0</v>
      </c>
      <c r="E895" s="38">
        <f>'חישוב לפי סניפים'!$D895/$D$1005*$J$2</f>
        <v>0.1173069672</v>
      </c>
      <c r="F895" s="37">
        <v>32.0</v>
      </c>
      <c r="G895" s="37">
        <f>'חישוב לפי סניפים'!$F895/$F$1005*$J$2</f>
        <v>0.1475586941</v>
      </c>
      <c r="H895" s="39">
        <f t="shared" si="1"/>
        <v>0.1324328307</v>
      </c>
      <c r="I895" s="37">
        <v>735.0</v>
      </c>
    </row>
    <row r="896" ht="14.25" customHeight="1">
      <c r="A896" s="32"/>
      <c r="B896" s="32" t="s">
        <v>934</v>
      </c>
      <c r="C896" s="32" t="s">
        <v>12</v>
      </c>
      <c r="D896" s="31">
        <v>24.0</v>
      </c>
      <c r="E896" s="33">
        <f>'חישוב לפי סניפים'!$D896/$D$1005*$J$2</f>
        <v>0.3519209016</v>
      </c>
      <c r="F896" s="31">
        <v>96.0</v>
      </c>
      <c r="G896" s="31">
        <f>'חישוב לפי סניפים'!$F896/$F$1005*$J$2</f>
        <v>0.4426760823</v>
      </c>
      <c r="H896" s="34">
        <f t="shared" si="1"/>
        <v>0.397298492</v>
      </c>
      <c r="I896" s="31">
        <v>445.0</v>
      </c>
    </row>
    <row r="897" ht="14.25" customHeight="1">
      <c r="A897" s="36"/>
      <c r="B897" s="36" t="s">
        <v>935</v>
      </c>
      <c r="C897" s="36" t="s">
        <v>8</v>
      </c>
      <c r="D897" s="37">
        <v>8.0</v>
      </c>
      <c r="E897" s="38">
        <f>'חישוב לפי סניפים'!$D897/$D$1005*$J$2</f>
        <v>0.1173069672</v>
      </c>
      <c r="F897" s="37">
        <v>22.0</v>
      </c>
      <c r="G897" s="37">
        <f>'חישוב לפי סניפים'!$F897/$F$1005*$J$2</f>
        <v>0.1014466022</v>
      </c>
      <c r="H897" s="39">
        <f t="shared" si="1"/>
        <v>0.1093767847</v>
      </c>
      <c r="I897" s="37">
        <v>372.0</v>
      </c>
    </row>
    <row r="898" ht="14.25" customHeight="1">
      <c r="A898" s="32"/>
      <c r="B898" s="32" t="s">
        <v>936</v>
      </c>
      <c r="C898" s="32" t="s">
        <v>9</v>
      </c>
      <c r="D898" s="31">
        <v>103.0</v>
      </c>
      <c r="E898" s="33">
        <f>'חישוב לפי סניפים'!$D898/$D$1005*$J$2</f>
        <v>1.510327203</v>
      </c>
      <c r="F898" s="31">
        <v>495.0</v>
      </c>
      <c r="G898" s="31">
        <f>'חישוב לפי סניפים'!$F898/$F$1005*$J$2</f>
        <v>2.282548549</v>
      </c>
      <c r="H898" s="34">
        <f t="shared" si="1"/>
        <v>1.896437876</v>
      </c>
      <c r="I898" s="31">
        <v>8500.0</v>
      </c>
    </row>
    <row r="899" ht="14.25" customHeight="1">
      <c r="A899" s="36"/>
      <c r="B899" s="36" t="s">
        <v>937</v>
      </c>
      <c r="C899" s="36" t="s">
        <v>3</v>
      </c>
      <c r="D899" s="37">
        <v>1483.0</v>
      </c>
      <c r="E899" s="38">
        <f>'חישוב לפי סניפים'!$D899/$D$1005*$J$2</f>
        <v>21.74577904</v>
      </c>
      <c r="F899" s="37">
        <v>5961.0</v>
      </c>
      <c r="G899" s="37">
        <f>'חישוב לפי סניפים'!$F899/$F$1005*$J$2</f>
        <v>27.48741799</v>
      </c>
      <c r="H899" s="39">
        <f t="shared" si="1"/>
        <v>24.61659852</v>
      </c>
      <c r="I899" s="37">
        <v>8600.0</v>
      </c>
    </row>
    <row r="900" ht="14.25" customHeight="1">
      <c r="A900" s="32"/>
      <c r="B900" s="32" t="s">
        <v>938</v>
      </c>
      <c r="C900" s="32" t="s">
        <v>12</v>
      </c>
      <c r="D900" s="31">
        <v>9.0</v>
      </c>
      <c r="E900" s="33">
        <f>'חישוב לפי סניפים'!$D900/$D$1005*$J$2</f>
        <v>0.1319703381</v>
      </c>
      <c r="F900" s="31">
        <v>60.0</v>
      </c>
      <c r="G900" s="31">
        <f>'חישוב לפי סניפים'!$F900/$F$1005*$J$2</f>
        <v>0.2766725514</v>
      </c>
      <c r="H900" s="34">
        <f t="shared" si="1"/>
        <v>0.2043214448</v>
      </c>
      <c r="I900" s="31">
        <v>135.0</v>
      </c>
    </row>
    <row r="901" ht="14.25" customHeight="1">
      <c r="A901" s="36"/>
      <c r="B901" s="36" t="s">
        <v>939</v>
      </c>
      <c r="C901" s="36" t="s">
        <v>12</v>
      </c>
      <c r="D901" s="37">
        <v>22.0</v>
      </c>
      <c r="E901" s="38">
        <f>'חישוב לפי סניפים'!$D901/$D$1005*$J$2</f>
        <v>0.3225941598</v>
      </c>
      <c r="F901" s="37">
        <v>119.0</v>
      </c>
      <c r="G901" s="37">
        <f>'חישוב לפי סניפים'!$F901/$F$1005*$J$2</f>
        <v>0.5487338937</v>
      </c>
      <c r="H901" s="39">
        <f t="shared" si="1"/>
        <v>0.4356640267</v>
      </c>
      <c r="I901" s="37">
        <v>184.0</v>
      </c>
    </row>
    <row r="902" ht="14.25" customHeight="1">
      <c r="A902" s="32"/>
      <c r="B902" s="32" t="s">
        <v>940</v>
      </c>
      <c r="C902" s="32" t="s">
        <v>12</v>
      </c>
      <c r="D902" s="31">
        <v>35.0</v>
      </c>
      <c r="E902" s="33">
        <f>'חישוב לפי סניפים'!$D902/$D$1005*$J$2</f>
        <v>0.5132179815</v>
      </c>
      <c r="F902" s="31">
        <v>98.0</v>
      </c>
      <c r="G902" s="31">
        <f>'חישוב לפי סניפים'!$F902/$F$1005*$J$2</f>
        <v>0.4518985007</v>
      </c>
      <c r="H902" s="34">
        <f t="shared" si="1"/>
        <v>0.4825582411</v>
      </c>
      <c r="I902" s="31">
        <v>335.0</v>
      </c>
    </row>
    <row r="903" ht="14.25" customHeight="1">
      <c r="A903" s="36"/>
      <c r="B903" s="36" t="s">
        <v>941</v>
      </c>
      <c r="C903" s="36" t="s">
        <v>13</v>
      </c>
      <c r="D903" s="37">
        <v>878.0</v>
      </c>
      <c r="E903" s="38">
        <f>'חישוב לפי סניפים'!$D903/$D$1005*$J$2</f>
        <v>12.87443965</v>
      </c>
      <c r="F903" s="37">
        <v>1971.0</v>
      </c>
      <c r="G903" s="37">
        <f>'חישוב לפי סניפים'!$F903/$F$1005*$J$2</f>
        <v>9.088693315</v>
      </c>
      <c r="H903" s="39">
        <f t="shared" si="1"/>
        <v>10.98156648</v>
      </c>
      <c r="I903" s="37">
        <v>2650.0</v>
      </c>
    </row>
    <row r="904" ht="14.25" customHeight="1">
      <c r="A904" s="32"/>
      <c r="B904" s="32" t="s">
        <v>942</v>
      </c>
      <c r="C904" s="32" t="s">
        <v>12</v>
      </c>
      <c r="D904" s="31">
        <v>69.0</v>
      </c>
      <c r="E904" s="33">
        <f>'חישוב לפי סניפים'!$D904/$D$1005*$J$2</f>
        <v>1.011772592</v>
      </c>
      <c r="F904" s="31">
        <v>148.0</v>
      </c>
      <c r="G904" s="31">
        <f>'חישוב לפי סניפים'!$F904/$F$1005*$J$2</f>
        <v>0.6824589602</v>
      </c>
      <c r="H904" s="34">
        <f t="shared" si="1"/>
        <v>0.8471157762</v>
      </c>
      <c r="I904" s="31">
        <v>178.0</v>
      </c>
    </row>
    <row r="905" ht="14.25" customHeight="1">
      <c r="A905" s="36"/>
      <c r="B905" s="36" t="s">
        <v>943</v>
      </c>
      <c r="C905" s="36" t="s">
        <v>11</v>
      </c>
      <c r="D905" s="37">
        <v>74.0</v>
      </c>
      <c r="E905" s="38">
        <f>'חישוב לפי סניפים'!$D905/$D$1005*$J$2</f>
        <v>1.085089447</v>
      </c>
      <c r="F905" s="37">
        <v>270.0</v>
      </c>
      <c r="G905" s="37">
        <f>'חישוב לפי סניפים'!$F905/$F$1005*$J$2</f>
        <v>1.245026482</v>
      </c>
      <c r="H905" s="39">
        <f t="shared" si="1"/>
        <v>1.165057964</v>
      </c>
      <c r="I905" s="37">
        <v>122.0</v>
      </c>
    </row>
    <row r="906" ht="14.25" customHeight="1">
      <c r="A906" s="32"/>
      <c r="B906" s="32" t="s">
        <v>944</v>
      </c>
      <c r="C906" s="32" t="s">
        <v>8</v>
      </c>
      <c r="D906" s="31">
        <v>13.0</v>
      </c>
      <c r="E906" s="33">
        <f>'חישוב לפי סניפים'!$D906/$D$1005*$J$2</f>
        <v>0.1906238217</v>
      </c>
      <c r="F906" s="31">
        <v>64.0</v>
      </c>
      <c r="G906" s="31">
        <f>'חישוב לפי סניפים'!$F906/$F$1005*$J$2</f>
        <v>0.2951173882</v>
      </c>
      <c r="H906" s="34">
        <f t="shared" si="1"/>
        <v>0.242870605</v>
      </c>
      <c r="I906" s="31">
        <v>339.0</v>
      </c>
    </row>
    <row r="907" ht="14.25" customHeight="1">
      <c r="A907" s="36"/>
      <c r="B907" s="36" t="s">
        <v>945</v>
      </c>
      <c r="C907" s="36" t="s">
        <v>8</v>
      </c>
      <c r="D907" s="37">
        <v>7.0</v>
      </c>
      <c r="E907" s="38">
        <f>'חישוב לפי סניפים'!$D907/$D$1005*$J$2</f>
        <v>0.1026435963</v>
      </c>
      <c r="F907" s="37">
        <v>33.0</v>
      </c>
      <c r="G907" s="37">
        <f>'חישוב לפי סניפים'!$F907/$F$1005*$J$2</f>
        <v>0.1521699033</v>
      </c>
      <c r="H907" s="39">
        <f t="shared" si="1"/>
        <v>0.1274067498</v>
      </c>
      <c r="I907" s="37">
        <v>460.0</v>
      </c>
    </row>
    <row r="908" ht="14.25" customHeight="1">
      <c r="A908" s="32"/>
      <c r="B908" s="32" t="s">
        <v>946</v>
      </c>
      <c r="C908" s="32" t="s">
        <v>12</v>
      </c>
      <c r="D908" s="31">
        <v>10.0</v>
      </c>
      <c r="E908" s="33">
        <f>'חישוב לפי סניפים'!$D908/$D$1005*$J$2</f>
        <v>0.146633709</v>
      </c>
      <c r="F908" s="31">
        <v>46.0</v>
      </c>
      <c r="G908" s="31">
        <f>'חישוב לפי סניפים'!$F908/$F$1005*$J$2</f>
        <v>0.2121156228</v>
      </c>
      <c r="H908" s="34">
        <f t="shared" si="1"/>
        <v>0.1793746659</v>
      </c>
      <c r="I908" s="31">
        <v>127.0</v>
      </c>
    </row>
    <row r="909" ht="14.25" customHeight="1">
      <c r="A909" s="36"/>
      <c r="B909" s="36" t="s">
        <v>947</v>
      </c>
      <c r="C909" s="36" t="s">
        <v>8</v>
      </c>
      <c r="D909" s="37">
        <v>1.0</v>
      </c>
      <c r="E909" s="38">
        <f>'חישוב לפי סניפים'!$D909/$D$1005*$J$2</f>
        <v>0.0146633709</v>
      </c>
      <c r="F909" s="37">
        <v>5.0</v>
      </c>
      <c r="G909" s="37">
        <f>'חישוב לפי סניפים'!$F909/$F$1005*$J$2</f>
        <v>0.02305604595</v>
      </c>
      <c r="H909" s="39">
        <f t="shared" si="1"/>
        <v>0.01885970843</v>
      </c>
      <c r="I909" s="37">
        <v>789.0</v>
      </c>
    </row>
    <row r="910" ht="14.25" customHeight="1">
      <c r="A910" s="32"/>
      <c r="B910" s="32" t="s">
        <v>948</v>
      </c>
      <c r="C910" s="32" t="s">
        <v>12</v>
      </c>
      <c r="D910" s="31">
        <v>80.0</v>
      </c>
      <c r="E910" s="33">
        <f>'חישוב לפי סניפים'!$D910/$D$1005*$J$2</f>
        <v>1.173069672</v>
      </c>
      <c r="F910" s="31">
        <v>70.0</v>
      </c>
      <c r="G910" s="31">
        <f>'חישוב לפי סניפים'!$F910/$F$1005*$J$2</f>
        <v>0.3227846434</v>
      </c>
      <c r="H910" s="34">
        <f t="shared" si="1"/>
        <v>0.7479271577</v>
      </c>
      <c r="I910" s="31">
        <v>713.0</v>
      </c>
    </row>
    <row r="911" ht="14.25" customHeight="1">
      <c r="A911" s="36"/>
      <c r="B911" s="36" t="s">
        <v>949</v>
      </c>
      <c r="C911" s="36" t="s">
        <v>13</v>
      </c>
      <c r="D911" s="37">
        <v>706.0</v>
      </c>
      <c r="E911" s="38">
        <f>'חישוב לפי סניפים'!$D911/$D$1005*$J$2</f>
        <v>10.35233986</v>
      </c>
      <c r="F911" s="37">
        <v>2326.0</v>
      </c>
      <c r="G911" s="37">
        <f>'חישוב לפי סניפים'!$F911/$F$1005*$J$2</f>
        <v>10.72567258</v>
      </c>
      <c r="H911" s="39">
        <f t="shared" si="1"/>
        <v>10.53900622</v>
      </c>
      <c r="I911" s="37">
        <v>8700.0</v>
      </c>
    </row>
    <row r="912" ht="14.25" customHeight="1">
      <c r="A912" s="32"/>
      <c r="B912" s="32" t="s">
        <v>950</v>
      </c>
      <c r="C912" s="32" t="s">
        <v>8</v>
      </c>
      <c r="D912" s="31">
        <v>24.0</v>
      </c>
      <c r="E912" s="33">
        <f>'חישוב לפי סניפים'!$D912/$D$1005*$J$2</f>
        <v>0.3519209016</v>
      </c>
      <c r="F912" s="31">
        <v>76.0</v>
      </c>
      <c r="G912" s="31">
        <f>'חישוב לפי סניפים'!$F912/$F$1005*$J$2</f>
        <v>0.3504518985</v>
      </c>
      <c r="H912" s="34">
        <f t="shared" si="1"/>
        <v>0.3511864</v>
      </c>
      <c r="I912" s="31">
        <v>1228.0</v>
      </c>
    </row>
    <row r="913" ht="14.25" customHeight="1">
      <c r="A913" s="36"/>
      <c r="B913" s="36" t="s">
        <v>951</v>
      </c>
      <c r="C913" s="36" t="s">
        <v>8</v>
      </c>
      <c r="D913" s="37">
        <v>14.0</v>
      </c>
      <c r="E913" s="38">
        <f>'חישוב לפי סניפים'!$D913/$D$1005*$J$2</f>
        <v>0.2052871926</v>
      </c>
      <c r="F913" s="37">
        <v>41.0</v>
      </c>
      <c r="G913" s="37">
        <f>'חישוב לפי סניפים'!$F913/$F$1005*$J$2</f>
        <v>0.1890595768</v>
      </c>
      <c r="H913" s="39">
        <f t="shared" si="1"/>
        <v>0.1971733847</v>
      </c>
      <c r="I913" s="37">
        <v>247.0</v>
      </c>
    </row>
    <row r="914" ht="14.25" customHeight="1">
      <c r="A914" s="32"/>
      <c r="B914" s="32" t="s">
        <v>952</v>
      </c>
      <c r="C914" s="32" t="s">
        <v>12</v>
      </c>
      <c r="D914" s="31">
        <v>17.0</v>
      </c>
      <c r="E914" s="33">
        <f>'חישוב לפי סניפים'!$D914/$D$1005*$J$2</f>
        <v>0.2492773053</v>
      </c>
      <c r="F914" s="31">
        <v>61.0</v>
      </c>
      <c r="G914" s="31">
        <f>'חישוב לפי סניפים'!$F914/$F$1005*$J$2</f>
        <v>0.2812837606</v>
      </c>
      <c r="H914" s="34">
        <f t="shared" si="1"/>
        <v>0.265280533</v>
      </c>
      <c r="I914" s="31">
        <v>437.0</v>
      </c>
    </row>
    <row r="915" ht="14.25" customHeight="1">
      <c r="A915" s="36"/>
      <c r="B915" s="36" t="s">
        <v>953</v>
      </c>
      <c r="C915" s="36" t="s">
        <v>12</v>
      </c>
      <c r="D915" s="37">
        <v>1.0</v>
      </c>
      <c r="E915" s="38">
        <f>'חישוב לפי סניפים'!$D915/$D$1005*$J$2</f>
        <v>0.0146633709</v>
      </c>
      <c r="F915" s="37">
        <v>1.0</v>
      </c>
      <c r="G915" s="37">
        <f>'חישוב לפי סניפים'!$F915/$F$1005*$J$2</f>
        <v>0.004611209191</v>
      </c>
      <c r="H915" s="39">
        <f t="shared" si="1"/>
        <v>0.009637290045</v>
      </c>
      <c r="I915" s="37">
        <v>1260.0</v>
      </c>
    </row>
    <row r="916" ht="14.25" customHeight="1">
      <c r="A916" s="32"/>
      <c r="B916" s="32" t="s">
        <v>954</v>
      </c>
      <c r="C916" s="32" t="s">
        <v>8</v>
      </c>
      <c r="D916" s="31">
        <v>6.0</v>
      </c>
      <c r="E916" s="33">
        <f>'חישוב לפי סניפים'!$D916/$D$1005*$J$2</f>
        <v>0.0879802254</v>
      </c>
      <c r="F916" s="31">
        <v>25.0</v>
      </c>
      <c r="G916" s="31">
        <f>'חישוב לפי סניפים'!$F916/$F$1005*$J$2</f>
        <v>0.1152802298</v>
      </c>
      <c r="H916" s="34">
        <f t="shared" si="1"/>
        <v>0.1016302276</v>
      </c>
      <c r="I916" s="31">
        <v>324.0</v>
      </c>
    </row>
    <row r="917" ht="14.25" customHeight="1">
      <c r="A917" s="36"/>
      <c r="B917" s="36" t="s">
        <v>955</v>
      </c>
      <c r="C917" s="36" t="s">
        <v>8</v>
      </c>
      <c r="D917" s="37">
        <v>10.0</v>
      </c>
      <c r="E917" s="38">
        <f>'חישוב לפי סניפים'!$D917/$D$1005*$J$2</f>
        <v>0.146633709</v>
      </c>
      <c r="F917" s="37">
        <v>52.0</v>
      </c>
      <c r="G917" s="37">
        <f>'חישוב לפי סניפים'!$F917/$F$1005*$J$2</f>
        <v>0.2397828779</v>
      </c>
      <c r="H917" s="39">
        <f t="shared" si="1"/>
        <v>0.1932082935</v>
      </c>
      <c r="I917" s="37">
        <v>282.0</v>
      </c>
    </row>
    <row r="918" ht="14.25" customHeight="1">
      <c r="A918" s="32"/>
      <c r="B918" s="32" t="s">
        <v>956</v>
      </c>
      <c r="C918" s="32" t="s">
        <v>2</v>
      </c>
      <c r="D918" s="31">
        <v>52.0</v>
      </c>
      <c r="E918" s="33">
        <f>'חישוב לפי סניפים'!$D918/$D$1005*$J$2</f>
        <v>0.7624952868</v>
      </c>
      <c r="F918" s="31">
        <v>53.0</v>
      </c>
      <c r="G918" s="31">
        <f>'חישוב לפי סניפים'!$F918/$F$1005*$J$2</f>
        <v>0.2443940871</v>
      </c>
      <c r="H918" s="34">
        <f t="shared" si="1"/>
        <v>0.5034446869</v>
      </c>
      <c r="I918" s="31">
        <v>913.0</v>
      </c>
    </row>
    <row r="919" ht="14.25" customHeight="1">
      <c r="A919" s="36"/>
      <c r="B919" s="36" t="s">
        <v>957</v>
      </c>
      <c r="C919" s="36" t="s">
        <v>2</v>
      </c>
      <c r="D919" s="37">
        <v>5.0</v>
      </c>
      <c r="E919" s="38">
        <f>'חישוב לפי סניפים'!$D919/$D$1005*$J$2</f>
        <v>0.0733168545</v>
      </c>
      <c r="F919" s="37">
        <v>7.0</v>
      </c>
      <c r="G919" s="37">
        <f>'חישוב לפי סניפים'!$F919/$F$1005*$J$2</f>
        <v>0.03227846434</v>
      </c>
      <c r="H919" s="39">
        <f t="shared" si="1"/>
        <v>0.05279765942</v>
      </c>
      <c r="I919" s="37">
        <v>1286.0</v>
      </c>
    </row>
    <row r="920" ht="14.25" customHeight="1">
      <c r="A920" s="32"/>
      <c r="B920" s="32" t="s">
        <v>958</v>
      </c>
      <c r="C920" s="32" t="s">
        <v>8</v>
      </c>
      <c r="D920" s="31">
        <v>3.0</v>
      </c>
      <c r="E920" s="33">
        <f>'חישוב לפי סניפים'!$D920/$D$1005*$J$2</f>
        <v>0.0439901127</v>
      </c>
      <c r="F920" s="31">
        <v>3.0</v>
      </c>
      <c r="G920" s="31">
        <f>'חישוב לפי סניפים'!$F920/$F$1005*$J$2</f>
        <v>0.01383362757</v>
      </c>
      <c r="H920" s="34">
        <f t="shared" si="1"/>
        <v>0.02891187014</v>
      </c>
      <c r="I920" s="31">
        <v>721.0</v>
      </c>
    </row>
    <row r="921" ht="14.25" customHeight="1">
      <c r="A921" s="36"/>
      <c r="B921" s="36" t="s">
        <v>959</v>
      </c>
      <c r="C921" s="36" t="s">
        <v>8</v>
      </c>
      <c r="D921" s="37">
        <v>2.0</v>
      </c>
      <c r="E921" s="38">
        <f>'חישוב לפי סניפים'!$D921/$D$1005*$J$2</f>
        <v>0.0293267418</v>
      </c>
      <c r="F921" s="37">
        <v>13.0</v>
      </c>
      <c r="G921" s="37">
        <f>'חישוב לפי סניפים'!$F921/$F$1005*$J$2</f>
        <v>0.05994571948</v>
      </c>
      <c r="H921" s="39">
        <f t="shared" si="1"/>
        <v>0.04463623064</v>
      </c>
      <c r="I921" s="37">
        <v>304.0</v>
      </c>
    </row>
    <row r="922" ht="14.25" customHeight="1">
      <c r="A922" s="32"/>
      <c r="B922" s="32" t="s">
        <v>960</v>
      </c>
      <c r="C922" s="32" t="s">
        <v>8</v>
      </c>
      <c r="D922" s="31">
        <v>4.0</v>
      </c>
      <c r="E922" s="33">
        <f>'חישוב לפי סניפים'!$D922/$D$1005*$J$2</f>
        <v>0.0586534836</v>
      </c>
      <c r="F922" s="31">
        <v>15.0</v>
      </c>
      <c r="G922" s="31">
        <f>'חישוב לפי סניפים'!$F922/$F$1005*$J$2</f>
        <v>0.06916813786</v>
      </c>
      <c r="H922" s="34">
        <f t="shared" si="1"/>
        <v>0.06391081073</v>
      </c>
      <c r="I922" s="31">
        <v>861.0</v>
      </c>
    </row>
    <row r="923" ht="14.25" customHeight="1">
      <c r="A923" s="36"/>
      <c r="B923" s="36" t="s">
        <v>961</v>
      </c>
      <c r="C923" s="36" t="s">
        <v>12</v>
      </c>
      <c r="D923" s="37">
        <v>11.0</v>
      </c>
      <c r="E923" s="38">
        <f>'חישוב לפי סניפים'!$D923/$D$1005*$J$2</f>
        <v>0.1612970799</v>
      </c>
      <c r="F923" s="37">
        <v>50.0</v>
      </c>
      <c r="G923" s="37">
        <f>'חישוב לפי סניפים'!$F923/$F$1005*$J$2</f>
        <v>0.2305604595</v>
      </c>
      <c r="H923" s="39">
        <f t="shared" si="1"/>
        <v>0.1959287697</v>
      </c>
      <c r="I923" s="37">
        <v>885.0</v>
      </c>
    </row>
    <row r="924" ht="14.25" customHeight="1">
      <c r="A924" s="32"/>
      <c r="B924" s="32" t="s">
        <v>962</v>
      </c>
      <c r="C924" s="32" t="s">
        <v>8</v>
      </c>
      <c r="D924" s="31">
        <v>2.0</v>
      </c>
      <c r="E924" s="33">
        <f>'חישוב לפי סניפים'!$D924/$D$1005*$J$2</f>
        <v>0.0293267418</v>
      </c>
      <c r="F924" s="31">
        <v>5.0</v>
      </c>
      <c r="G924" s="31">
        <f>'חישוב לפי סניפים'!$F924/$F$1005*$J$2</f>
        <v>0.02305604595</v>
      </c>
      <c r="H924" s="34">
        <f t="shared" si="1"/>
        <v>0.02619139388</v>
      </c>
      <c r="I924" s="31">
        <v>36.0</v>
      </c>
    </row>
    <row r="925" ht="14.25" customHeight="1">
      <c r="A925" s="36"/>
      <c r="B925" s="36" t="s">
        <v>963</v>
      </c>
      <c r="C925" s="36" t="s">
        <v>8</v>
      </c>
      <c r="D925" s="37">
        <v>30.0</v>
      </c>
      <c r="E925" s="38">
        <f>'חישוב לפי סניפים'!$D925/$D$1005*$J$2</f>
        <v>0.439901127</v>
      </c>
      <c r="F925" s="37">
        <v>73.0</v>
      </c>
      <c r="G925" s="37">
        <f>'חישוב לפי סניפים'!$F925/$F$1005*$J$2</f>
        <v>0.3366182709</v>
      </c>
      <c r="H925" s="39">
        <f t="shared" si="1"/>
        <v>0.388259699</v>
      </c>
      <c r="I925" s="37">
        <v>284.0</v>
      </c>
    </row>
    <row r="926" ht="14.25" customHeight="1">
      <c r="A926" s="32"/>
      <c r="B926" s="32" t="s">
        <v>964</v>
      </c>
      <c r="C926" s="32" t="s">
        <v>8</v>
      </c>
      <c r="D926" s="31">
        <v>9.0</v>
      </c>
      <c r="E926" s="33">
        <f>'חישוב לפי סניפים'!$D926/$D$1005*$J$2</f>
        <v>0.1319703381</v>
      </c>
      <c r="F926" s="31">
        <v>39.0</v>
      </c>
      <c r="G926" s="31">
        <f>'חישוב לפי סניפים'!$F926/$F$1005*$J$2</f>
        <v>0.1798371584</v>
      </c>
      <c r="H926" s="34">
        <f t="shared" si="1"/>
        <v>0.1559037483</v>
      </c>
      <c r="I926" s="31">
        <v>293.0</v>
      </c>
    </row>
    <row r="927" ht="14.25" customHeight="1">
      <c r="A927" s="36"/>
      <c r="B927" s="36" t="s">
        <v>965</v>
      </c>
      <c r="C927" s="36" t="s">
        <v>8</v>
      </c>
      <c r="D927" s="37">
        <v>4.0</v>
      </c>
      <c r="E927" s="38">
        <f>'חישוב לפי סניפים'!$D927/$D$1005*$J$2</f>
        <v>0.0586534836</v>
      </c>
      <c r="F927" s="37">
        <v>9.0</v>
      </c>
      <c r="G927" s="37">
        <f>'חישוב לפי סניפים'!$F927/$F$1005*$J$2</f>
        <v>0.04150088272</v>
      </c>
      <c r="H927" s="39">
        <f t="shared" si="1"/>
        <v>0.05007718316</v>
      </c>
      <c r="I927" s="37">
        <v>142.0</v>
      </c>
    </row>
    <row r="928" ht="14.25" customHeight="1">
      <c r="A928" s="32"/>
      <c r="B928" s="32" t="s">
        <v>966</v>
      </c>
      <c r="C928" s="32" t="s">
        <v>8</v>
      </c>
      <c r="D928" s="31">
        <v>2.0</v>
      </c>
      <c r="E928" s="33">
        <f>'חישוב לפי סניפים'!$D928/$D$1005*$J$2</f>
        <v>0.0293267418</v>
      </c>
      <c r="F928" s="31">
        <v>25.0</v>
      </c>
      <c r="G928" s="31">
        <f>'חישוב לפי סניפים'!$F928/$F$1005*$J$2</f>
        <v>0.1152802298</v>
      </c>
      <c r="H928" s="34">
        <f t="shared" si="1"/>
        <v>0.07230348578</v>
      </c>
      <c r="I928" s="31">
        <v>2008.0</v>
      </c>
    </row>
    <row r="929" ht="14.25" customHeight="1">
      <c r="A929" s="36"/>
      <c r="B929" s="36" t="s">
        <v>967</v>
      </c>
      <c r="C929" s="36" t="s">
        <v>8</v>
      </c>
      <c r="D929" s="37">
        <v>6.0</v>
      </c>
      <c r="E929" s="38">
        <f>'חישוב לפי סניפים'!$D929/$D$1005*$J$2</f>
        <v>0.0879802254</v>
      </c>
      <c r="F929" s="37">
        <v>26.0</v>
      </c>
      <c r="G929" s="37">
        <f>'חישוב לפי סניפים'!$F929/$F$1005*$J$2</f>
        <v>0.119891439</v>
      </c>
      <c r="H929" s="39">
        <f t="shared" si="1"/>
        <v>0.1039358322</v>
      </c>
      <c r="I929" s="37">
        <v>18.0</v>
      </c>
    </row>
    <row r="930" ht="14.25" customHeight="1">
      <c r="A930" s="32"/>
      <c r="B930" s="32" t="s">
        <v>968</v>
      </c>
      <c r="C930" s="32" t="s">
        <v>12</v>
      </c>
      <c r="D930" s="31">
        <v>13.0</v>
      </c>
      <c r="E930" s="33">
        <f>'חישוב לפי סניפים'!$D930/$D$1005*$J$2</f>
        <v>0.1906238217</v>
      </c>
      <c r="F930" s="31">
        <v>37.0</v>
      </c>
      <c r="G930" s="31">
        <f>'חישוב לפי סניפים'!$F930/$F$1005*$J$2</f>
        <v>0.1706147401</v>
      </c>
      <c r="H930" s="34">
        <f t="shared" si="1"/>
        <v>0.1806192809</v>
      </c>
      <c r="I930" s="31">
        <v>259.0</v>
      </c>
    </row>
    <row r="931" ht="14.25" customHeight="1">
      <c r="A931" s="36"/>
      <c r="B931" s="36" t="s">
        <v>969</v>
      </c>
      <c r="C931" s="36" t="s">
        <v>12</v>
      </c>
      <c r="D931" s="37">
        <v>25.0</v>
      </c>
      <c r="E931" s="38">
        <f>'חישוב לפי סניפים'!$D931/$D$1005*$J$2</f>
        <v>0.3665842725</v>
      </c>
      <c r="F931" s="37">
        <v>68.0</v>
      </c>
      <c r="G931" s="37">
        <f>'חישוב לפי סניפים'!$F931/$F$1005*$J$2</f>
        <v>0.313562225</v>
      </c>
      <c r="H931" s="39">
        <f t="shared" si="1"/>
        <v>0.3400732487</v>
      </c>
      <c r="I931" s="37">
        <v>329.0</v>
      </c>
    </row>
    <row r="932" ht="14.25" customHeight="1">
      <c r="A932" s="32"/>
      <c r="B932" s="32" t="s">
        <v>970</v>
      </c>
      <c r="C932" s="32" t="s">
        <v>8</v>
      </c>
      <c r="D932" s="31">
        <v>11.0</v>
      </c>
      <c r="E932" s="33">
        <f>'חישוב לפי סניפים'!$D932/$D$1005*$J$2</f>
        <v>0.1612970799</v>
      </c>
      <c r="F932" s="31">
        <v>20.0</v>
      </c>
      <c r="G932" s="31">
        <f>'חישוב לפי סניפים'!$F932/$F$1005*$J$2</f>
        <v>0.09222418382</v>
      </c>
      <c r="H932" s="34">
        <f t="shared" si="1"/>
        <v>0.1267606319</v>
      </c>
      <c r="I932" s="31">
        <v>1058.0</v>
      </c>
    </row>
    <row r="933" ht="14.25" customHeight="1">
      <c r="A933" s="36"/>
      <c r="B933" s="36" t="s">
        <v>971</v>
      </c>
      <c r="C933" s="36" t="s">
        <v>8</v>
      </c>
      <c r="D933" s="37">
        <v>2.0</v>
      </c>
      <c r="E933" s="38">
        <f>'חישוב לפי סניפים'!$D933/$D$1005*$J$2</f>
        <v>0.0293267418</v>
      </c>
      <c r="F933" s="37">
        <v>7.0</v>
      </c>
      <c r="G933" s="37">
        <f>'חישוב לפי סניפים'!$F933/$F$1005*$J$2</f>
        <v>0.03227846434</v>
      </c>
      <c r="H933" s="39">
        <f t="shared" si="1"/>
        <v>0.03080260307</v>
      </c>
      <c r="I933" s="37">
        <v>739.0</v>
      </c>
    </row>
    <row r="934" ht="14.25" customHeight="1">
      <c r="A934" s="32"/>
      <c r="B934" s="32" t="s">
        <v>972</v>
      </c>
      <c r="C934" s="32" t="s">
        <v>8</v>
      </c>
      <c r="D934" s="31">
        <v>4.0</v>
      </c>
      <c r="E934" s="33">
        <f>'חישוב לפי סניפים'!$D934/$D$1005*$J$2</f>
        <v>0.0586534836</v>
      </c>
      <c r="F934" s="31">
        <v>19.0</v>
      </c>
      <c r="G934" s="31">
        <f>'חישוב לפי סניפים'!$F934/$F$1005*$J$2</f>
        <v>0.08761297463</v>
      </c>
      <c r="H934" s="34">
        <f t="shared" si="1"/>
        <v>0.07313322911</v>
      </c>
      <c r="I934" s="31">
        <v>2049.0</v>
      </c>
    </row>
    <row r="935" ht="14.25" customHeight="1">
      <c r="A935" s="36"/>
      <c r="B935" s="36" t="s">
        <v>973</v>
      </c>
      <c r="C935" s="36" t="s">
        <v>12</v>
      </c>
      <c r="D935" s="37">
        <v>6.0</v>
      </c>
      <c r="E935" s="38">
        <f>'חישוב לפי סניפים'!$D935/$D$1005*$J$2</f>
        <v>0.0879802254</v>
      </c>
      <c r="F935" s="37">
        <v>75.0</v>
      </c>
      <c r="G935" s="37">
        <f>'חישוב לפי סניפים'!$F935/$F$1005*$J$2</f>
        <v>0.3458406893</v>
      </c>
      <c r="H935" s="39">
        <f t="shared" si="1"/>
        <v>0.2169104574</v>
      </c>
      <c r="I935" s="37">
        <v>327.0</v>
      </c>
    </row>
    <row r="936" ht="14.25" customHeight="1">
      <c r="A936" s="32"/>
      <c r="B936" s="32" t="s">
        <v>974</v>
      </c>
      <c r="C936" s="32" t="s">
        <v>8</v>
      </c>
      <c r="D936" s="31">
        <v>16.0</v>
      </c>
      <c r="E936" s="33">
        <f>'חישוב לפי סניפים'!$D936/$D$1005*$J$2</f>
        <v>0.2346139344</v>
      </c>
      <c r="F936" s="31">
        <v>50.0</v>
      </c>
      <c r="G936" s="31">
        <f>'חישוב לפי סניפים'!$F936/$F$1005*$J$2</f>
        <v>0.2305604595</v>
      </c>
      <c r="H936" s="34">
        <f t="shared" si="1"/>
        <v>0.232587197</v>
      </c>
      <c r="I936" s="31">
        <v>2015.0</v>
      </c>
    </row>
    <row r="937" ht="14.25" customHeight="1">
      <c r="A937" s="36"/>
      <c r="B937" s="36" t="s">
        <v>975</v>
      </c>
      <c r="C937" s="36" t="s">
        <v>8</v>
      </c>
      <c r="D937" s="37">
        <v>8.0</v>
      </c>
      <c r="E937" s="38">
        <f>'חישוב לפי סניפים'!$D937/$D$1005*$J$2</f>
        <v>0.1173069672</v>
      </c>
      <c r="F937" s="37">
        <v>24.0</v>
      </c>
      <c r="G937" s="37">
        <f>'חישוב לפי סניפים'!$F937/$F$1005*$J$2</f>
        <v>0.1106690206</v>
      </c>
      <c r="H937" s="39">
        <f t="shared" si="1"/>
        <v>0.1139879939</v>
      </c>
      <c r="I937" s="37">
        <v>555.0</v>
      </c>
    </row>
    <row r="938" ht="14.25" customHeight="1">
      <c r="A938" s="32"/>
      <c r="B938" s="32" t="s">
        <v>976</v>
      </c>
      <c r="C938" s="32" t="s">
        <v>8</v>
      </c>
      <c r="D938" s="31">
        <v>5.0</v>
      </c>
      <c r="E938" s="33">
        <f>'חישוב לפי סניפים'!$D938/$D$1005*$J$2</f>
        <v>0.0733168545</v>
      </c>
      <c r="F938" s="31">
        <v>36.0</v>
      </c>
      <c r="G938" s="31">
        <f>'חישוב לפי סניפים'!$F938/$F$1005*$J$2</f>
        <v>0.1660035309</v>
      </c>
      <c r="H938" s="34">
        <f t="shared" si="1"/>
        <v>0.1196601927</v>
      </c>
      <c r="I938" s="31">
        <v>306.0</v>
      </c>
    </row>
    <row r="939" ht="14.25" customHeight="1">
      <c r="A939" s="36"/>
      <c r="B939" s="36" t="s">
        <v>977</v>
      </c>
      <c r="C939" s="36" t="s">
        <v>8</v>
      </c>
      <c r="D939" s="37">
        <v>1.0</v>
      </c>
      <c r="E939" s="38">
        <f>'חישוב לפי סניפים'!$D939/$D$1005*$J$2</f>
        <v>0.0146633709</v>
      </c>
      <c r="F939" s="37">
        <v>0.0</v>
      </c>
      <c r="G939" s="37">
        <f>'חישוב לפי סניפים'!$F939/$F$1005*$J$2</f>
        <v>0</v>
      </c>
      <c r="H939" s="39">
        <f t="shared" si="1"/>
        <v>0.00733168545</v>
      </c>
      <c r="I939" s="37">
        <v>3578.0</v>
      </c>
    </row>
    <row r="940" ht="14.25" customHeight="1">
      <c r="A940" s="32"/>
      <c r="B940" s="32" t="s">
        <v>978</v>
      </c>
      <c r="C940" s="32" t="s">
        <v>5</v>
      </c>
      <c r="D940" s="31">
        <v>222.0</v>
      </c>
      <c r="E940" s="33">
        <f>'חישוב לפי סניפים'!$D940/$D$1005*$J$2</f>
        <v>3.25526834</v>
      </c>
      <c r="F940" s="31">
        <v>169.0</v>
      </c>
      <c r="G940" s="31">
        <f>'חישוב לפי סניפים'!$F940/$F$1005*$J$2</f>
        <v>0.7792943532</v>
      </c>
      <c r="H940" s="34">
        <f t="shared" si="1"/>
        <v>2.017281346</v>
      </c>
      <c r="I940" s="31">
        <v>1031.0</v>
      </c>
    </row>
    <row r="941" ht="14.25" customHeight="1">
      <c r="A941" s="36"/>
      <c r="B941" s="36" t="s">
        <v>979</v>
      </c>
      <c r="C941" s="36" t="s">
        <v>8</v>
      </c>
      <c r="D941" s="37">
        <v>14.0</v>
      </c>
      <c r="E941" s="38">
        <f>'חישוב לפי סניפים'!$D941/$D$1005*$J$2</f>
        <v>0.2052871926</v>
      </c>
      <c r="F941" s="37">
        <v>30.0</v>
      </c>
      <c r="G941" s="37">
        <f>'חישוב לפי סניפים'!$F941/$F$1005*$J$2</f>
        <v>0.1383362757</v>
      </c>
      <c r="H941" s="39">
        <f t="shared" si="1"/>
        <v>0.1718117342</v>
      </c>
      <c r="I941" s="37">
        <v>741.0</v>
      </c>
    </row>
    <row r="942" ht="14.25" customHeight="1">
      <c r="A942" s="32"/>
      <c r="B942" s="32" t="s">
        <v>980</v>
      </c>
      <c r="C942" s="32" t="s">
        <v>12</v>
      </c>
      <c r="D942" s="31">
        <v>14.0</v>
      </c>
      <c r="E942" s="33">
        <f>'חישוב לפי סניפים'!$D942/$D$1005*$J$2</f>
        <v>0.2052871926</v>
      </c>
      <c r="F942" s="31">
        <v>81.0</v>
      </c>
      <c r="G942" s="31">
        <f>'חישוב לפי סניפים'!$F942/$F$1005*$J$2</f>
        <v>0.3735079445</v>
      </c>
      <c r="H942" s="34">
        <f t="shared" si="1"/>
        <v>0.2893975685</v>
      </c>
      <c r="I942" s="31">
        <v>394.0</v>
      </c>
    </row>
    <row r="943" ht="14.25" customHeight="1">
      <c r="A943" s="36"/>
      <c r="B943" s="36" t="s">
        <v>981</v>
      </c>
      <c r="C943" s="36" t="s">
        <v>9</v>
      </c>
      <c r="D943" s="37">
        <v>264.0</v>
      </c>
      <c r="E943" s="38">
        <f>'חישוב לפי סניפים'!$D943/$D$1005*$J$2</f>
        <v>3.871129917</v>
      </c>
      <c r="F943" s="37">
        <v>653.0</v>
      </c>
      <c r="G943" s="37">
        <f>'חישוב לפי סניפים'!$F943/$F$1005*$J$2</f>
        <v>3.011119602</v>
      </c>
      <c r="H943" s="39">
        <f t="shared" si="1"/>
        <v>3.44112476</v>
      </c>
      <c r="I943" s="37">
        <v>1304.0</v>
      </c>
    </row>
    <row r="944" ht="14.25" customHeight="1">
      <c r="A944" s="32"/>
      <c r="B944" s="32" t="s">
        <v>982</v>
      </c>
      <c r="C944" s="32" t="s">
        <v>8</v>
      </c>
      <c r="D944" s="31">
        <v>6.0</v>
      </c>
      <c r="E944" s="33">
        <f>'חישוב לפי סניפים'!$D944/$D$1005*$J$2</f>
        <v>0.0879802254</v>
      </c>
      <c r="F944" s="31">
        <v>3.0</v>
      </c>
      <c r="G944" s="31">
        <f>'חישוב לפי סניפים'!$F944/$F$1005*$J$2</f>
        <v>0.01383362757</v>
      </c>
      <c r="H944" s="34">
        <f t="shared" si="1"/>
        <v>0.05090692648</v>
      </c>
      <c r="I944" s="31">
        <v>614.0</v>
      </c>
    </row>
    <row r="945" ht="14.25" customHeight="1">
      <c r="A945" s="36"/>
      <c r="B945" s="36" t="s">
        <v>983</v>
      </c>
      <c r="C945" s="36" t="s">
        <v>8</v>
      </c>
      <c r="D945" s="37">
        <v>1.0</v>
      </c>
      <c r="E945" s="38">
        <f>'חישוב לפי סניפים'!$D945/$D$1005*$J$2</f>
        <v>0.0146633709</v>
      </c>
      <c r="F945" s="37">
        <v>1.0</v>
      </c>
      <c r="G945" s="37">
        <f>'חישוב לפי סניפים'!$F945/$F$1005*$J$2</f>
        <v>0.004611209191</v>
      </c>
      <c r="H945" s="39">
        <f t="shared" si="1"/>
        <v>0.009637290045</v>
      </c>
      <c r="I945" s="37">
        <v>415.0</v>
      </c>
    </row>
    <row r="946" ht="14.25" customHeight="1">
      <c r="A946" s="32"/>
      <c r="B946" s="32" t="s">
        <v>984</v>
      </c>
      <c r="C946" s="32" t="s">
        <v>8</v>
      </c>
      <c r="D946" s="31">
        <v>24.0</v>
      </c>
      <c r="E946" s="33">
        <f>'חישוב לפי סניפים'!$D946/$D$1005*$J$2</f>
        <v>0.3519209016</v>
      </c>
      <c r="F946" s="31">
        <v>42.0</v>
      </c>
      <c r="G946" s="31">
        <f>'חישוב לפי סניפים'!$F946/$F$1005*$J$2</f>
        <v>0.193670786</v>
      </c>
      <c r="H946" s="34">
        <f t="shared" si="1"/>
        <v>0.2727958438</v>
      </c>
      <c r="I946" s="31">
        <v>456.0</v>
      </c>
    </row>
    <row r="947" ht="14.25" customHeight="1">
      <c r="A947" s="36"/>
      <c r="B947" s="36" t="s">
        <v>985</v>
      </c>
      <c r="C947" s="36" t="s">
        <v>12</v>
      </c>
      <c r="D947" s="37">
        <v>16.0</v>
      </c>
      <c r="E947" s="38">
        <f>'חישוב לפי סניפים'!$D947/$D$1005*$J$2</f>
        <v>0.2346139344</v>
      </c>
      <c r="F947" s="37">
        <v>31.0</v>
      </c>
      <c r="G947" s="37">
        <f>'חישוב לפי סניפים'!$F947/$F$1005*$J$2</f>
        <v>0.1429474849</v>
      </c>
      <c r="H947" s="39">
        <f t="shared" si="1"/>
        <v>0.1887807097</v>
      </c>
      <c r="I947" s="37">
        <v>1235.0</v>
      </c>
    </row>
    <row r="948" ht="14.25" customHeight="1">
      <c r="A948" s="32"/>
      <c r="B948" s="32" t="s">
        <v>986</v>
      </c>
      <c r="C948" s="32" t="s">
        <v>8</v>
      </c>
      <c r="D948" s="31">
        <v>2.0</v>
      </c>
      <c r="E948" s="33">
        <f>'חישוב לפי סניפים'!$D948/$D$1005*$J$2</f>
        <v>0.0293267418</v>
      </c>
      <c r="F948" s="31">
        <v>15.0</v>
      </c>
      <c r="G948" s="31">
        <f>'חישוב לפי סניפים'!$F948/$F$1005*$J$2</f>
        <v>0.06916813786</v>
      </c>
      <c r="H948" s="34">
        <f t="shared" si="1"/>
        <v>0.04924743983</v>
      </c>
      <c r="I948" s="31">
        <v>224.0</v>
      </c>
    </row>
    <row r="949" ht="14.25" customHeight="1">
      <c r="A949" s="36"/>
      <c r="B949" s="36" t="s">
        <v>987</v>
      </c>
      <c r="C949" s="36" t="s">
        <v>8</v>
      </c>
      <c r="D949" s="37">
        <v>2.0</v>
      </c>
      <c r="E949" s="38">
        <f>'חישוב לפי סניפים'!$D949/$D$1005*$J$2</f>
        <v>0.0293267418</v>
      </c>
      <c r="F949" s="37">
        <v>0.0</v>
      </c>
      <c r="G949" s="37">
        <f>'חישוב לפי סניפים'!$F949/$F$1005*$J$2</f>
        <v>0</v>
      </c>
      <c r="H949" s="39">
        <f t="shared" si="1"/>
        <v>0.0146633709</v>
      </c>
      <c r="I949" s="37">
        <v>527.0</v>
      </c>
    </row>
    <row r="950" ht="14.25" customHeight="1">
      <c r="A950" s="32"/>
      <c r="B950" s="32" t="s">
        <v>988</v>
      </c>
      <c r="C950" s="32" t="s">
        <v>8</v>
      </c>
      <c r="D950" s="31">
        <v>3.0</v>
      </c>
      <c r="E950" s="33">
        <f>'חישוב לפי סניפים'!$D950/$D$1005*$J$2</f>
        <v>0.0439901127</v>
      </c>
      <c r="F950" s="31">
        <v>11.0</v>
      </c>
      <c r="G950" s="31">
        <f>'חישוב לפי סניפים'!$F950/$F$1005*$J$2</f>
        <v>0.0507233011</v>
      </c>
      <c r="H950" s="34">
        <f t="shared" si="1"/>
        <v>0.0473567069</v>
      </c>
      <c r="I950" s="31">
        <v>7.0</v>
      </c>
    </row>
    <row r="951" ht="14.25" customHeight="1">
      <c r="A951" s="36"/>
      <c r="B951" s="36" t="s">
        <v>989</v>
      </c>
      <c r="C951" s="36" t="s">
        <v>8</v>
      </c>
      <c r="D951" s="37">
        <v>1.0</v>
      </c>
      <c r="E951" s="38">
        <f>'חישוב לפי סניפים'!$D951/$D$1005*$J$2</f>
        <v>0.0146633709</v>
      </c>
      <c r="F951" s="37">
        <v>13.0</v>
      </c>
      <c r="G951" s="37">
        <f>'חישוב לפי סניפים'!$F951/$F$1005*$J$2</f>
        <v>0.05994571948</v>
      </c>
      <c r="H951" s="39">
        <f t="shared" si="1"/>
        <v>0.03730454519</v>
      </c>
      <c r="I951" s="37">
        <v>1266.0</v>
      </c>
    </row>
    <row r="952" ht="14.25" customHeight="1">
      <c r="A952" s="32"/>
      <c r="B952" s="32" t="s">
        <v>990</v>
      </c>
      <c r="C952" s="32" t="s">
        <v>8</v>
      </c>
      <c r="D952" s="31">
        <v>1.0</v>
      </c>
      <c r="E952" s="33">
        <f>'חישוב לפי סניפים'!$D952/$D$1005*$J$2</f>
        <v>0.0146633709</v>
      </c>
      <c r="F952" s="31">
        <v>0.0</v>
      </c>
      <c r="G952" s="31">
        <f>'חישוב לפי סניפים'!$F952/$F$1005*$J$2</f>
        <v>0</v>
      </c>
      <c r="H952" s="34">
        <f t="shared" si="1"/>
        <v>0.00733168545</v>
      </c>
      <c r="I952" s="31">
        <v>865.0</v>
      </c>
    </row>
    <row r="953" ht="14.25" customHeight="1">
      <c r="A953" s="36"/>
      <c r="B953" s="36" t="s">
        <v>991</v>
      </c>
      <c r="C953" s="36" t="s">
        <v>2</v>
      </c>
      <c r="D953" s="37">
        <v>1.0</v>
      </c>
      <c r="E953" s="38">
        <f>'חישוב לפי סניפים'!$D953/$D$1005*$J$2</f>
        <v>0.0146633709</v>
      </c>
      <c r="F953" s="37">
        <v>1.0</v>
      </c>
      <c r="G953" s="37">
        <f>'חישוב לפי סניפים'!$F953/$F$1005*$J$2</f>
        <v>0.004611209191</v>
      </c>
      <c r="H953" s="39">
        <f t="shared" si="1"/>
        <v>0.009637290045</v>
      </c>
      <c r="I953" s="37">
        <v>658.0</v>
      </c>
    </row>
    <row r="954" ht="14.25" customHeight="1">
      <c r="A954" s="32"/>
      <c r="B954" s="32" t="s">
        <v>992</v>
      </c>
      <c r="C954" s="32" t="s">
        <v>7</v>
      </c>
      <c r="D954" s="31">
        <v>1.0</v>
      </c>
      <c r="E954" s="33">
        <f>'חישוב לפי סניפים'!$D954/$D$1005*$J$2</f>
        <v>0.0146633709</v>
      </c>
      <c r="F954" s="31">
        <v>0.0</v>
      </c>
      <c r="G954" s="31">
        <f>'חישוב לפי סניפים'!$F954/$F$1005*$J$2</f>
        <v>0</v>
      </c>
      <c r="H954" s="34">
        <f t="shared" si="1"/>
        <v>0.00733168545</v>
      </c>
      <c r="I954" s="31">
        <v>3641.0</v>
      </c>
    </row>
    <row r="955" ht="14.25" customHeight="1">
      <c r="A955" s="36"/>
      <c r="B955" s="36" t="s">
        <v>993</v>
      </c>
      <c r="C955" s="36" t="s">
        <v>8</v>
      </c>
      <c r="D955" s="37">
        <v>20.0</v>
      </c>
      <c r="E955" s="38">
        <f>'חישוב לפי סניפים'!$D955/$D$1005*$J$2</f>
        <v>0.293267418</v>
      </c>
      <c r="F955" s="37">
        <v>54.0</v>
      </c>
      <c r="G955" s="37">
        <f>'חישוב לפי סניפים'!$F955/$F$1005*$J$2</f>
        <v>0.2490052963</v>
      </c>
      <c r="H955" s="39">
        <f t="shared" si="1"/>
        <v>0.2711363571</v>
      </c>
      <c r="I955" s="37">
        <v>1165.0</v>
      </c>
    </row>
    <row r="956" ht="14.25" customHeight="1">
      <c r="A956" s="32"/>
      <c r="B956" s="32" t="s">
        <v>994</v>
      </c>
      <c r="C956" s="32" t="s">
        <v>8</v>
      </c>
      <c r="D956" s="31">
        <v>12.0</v>
      </c>
      <c r="E956" s="33">
        <f>'חישוב לפי סניפים'!$D956/$D$1005*$J$2</f>
        <v>0.1759604508</v>
      </c>
      <c r="F956" s="31">
        <v>65.0</v>
      </c>
      <c r="G956" s="31">
        <f>'חישוב לפי סניפים'!$F956/$F$1005*$J$2</f>
        <v>0.2997285974</v>
      </c>
      <c r="H956" s="34">
        <f t="shared" si="1"/>
        <v>0.2378445241</v>
      </c>
      <c r="I956" s="31">
        <v>1160.0</v>
      </c>
    </row>
    <row r="957" ht="14.25" customHeight="1">
      <c r="A957" s="36"/>
      <c r="B957" s="36" t="s">
        <v>995</v>
      </c>
      <c r="C957" s="36" t="s">
        <v>11</v>
      </c>
      <c r="D957" s="37">
        <v>15.0</v>
      </c>
      <c r="E957" s="38">
        <f>'חישוב לפי סניפים'!$D957/$D$1005*$J$2</f>
        <v>0.2199505635</v>
      </c>
      <c r="F957" s="37">
        <v>65.0</v>
      </c>
      <c r="G957" s="37">
        <f>'חישוב לפי סניפים'!$F957/$F$1005*$J$2</f>
        <v>0.2997285974</v>
      </c>
      <c r="H957" s="39">
        <f t="shared" si="1"/>
        <v>0.2598395804</v>
      </c>
      <c r="I957" s="37">
        <v>812.0</v>
      </c>
    </row>
    <row r="958" ht="14.25" customHeight="1">
      <c r="A958" s="32"/>
      <c r="B958" s="32" t="s">
        <v>996</v>
      </c>
      <c r="C958" s="32" t="s">
        <v>12</v>
      </c>
      <c r="D958" s="31">
        <v>21.0</v>
      </c>
      <c r="E958" s="33">
        <f>'חישוב לפי סניפים'!$D958/$D$1005*$J$2</f>
        <v>0.3079307889</v>
      </c>
      <c r="F958" s="31">
        <v>70.0</v>
      </c>
      <c r="G958" s="31">
        <f>'חישוב לפי סניפים'!$F958/$F$1005*$J$2</f>
        <v>0.3227846434</v>
      </c>
      <c r="H958" s="34">
        <f t="shared" si="1"/>
        <v>0.3153577161</v>
      </c>
      <c r="I958" s="31">
        <v>366.0</v>
      </c>
    </row>
    <row r="959" ht="14.25" customHeight="1">
      <c r="A959" s="36"/>
      <c r="B959" s="36" t="s">
        <v>997</v>
      </c>
      <c r="C959" s="36" t="s">
        <v>10</v>
      </c>
      <c r="D959" s="37">
        <v>1.0</v>
      </c>
      <c r="E959" s="38">
        <f>'חישוב לפי סניפים'!$D959/$D$1005*$J$2</f>
        <v>0.0146633709</v>
      </c>
      <c r="F959" s="37">
        <v>7.0</v>
      </c>
      <c r="G959" s="37">
        <f>'חישוב לפי סניפים'!$F959/$F$1005*$J$2</f>
        <v>0.03227846434</v>
      </c>
      <c r="H959" s="39">
        <f t="shared" si="1"/>
        <v>0.02347091762</v>
      </c>
      <c r="I959" s="37">
        <v>3784.0</v>
      </c>
    </row>
    <row r="960" ht="14.25" customHeight="1">
      <c r="A960" s="32"/>
      <c r="B960" s="32" t="s">
        <v>998</v>
      </c>
      <c r="C960" s="32" t="s">
        <v>12</v>
      </c>
      <c r="D960" s="31">
        <v>9.0</v>
      </c>
      <c r="E960" s="33">
        <f>'חישוב לפי סניפים'!$D960/$D$1005*$J$2</f>
        <v>0.1319703381</v>
      </c>
      <c r="F960" s="31">
        <v>31.0</v>
      </c>
      <c r="G960" s="31">
        <f>'חישוב לפי סניפים'!$F960/$F$1005*$J$2</f>
        <v>0.1429474849</v>
      </c>
      <c r="H960" s="34">
        <f t="shared" si="1"/>
        <v>0.1374589115</v>
      </c>
      <c r="I960" s="31">
        <v>432.0</v>
      </c>
    </row>
    <row r="961" ht="14.25" customHeight="1">
      <c r="A961" s="36"/>
      <c r="B961" s="36" t="s">
        <v>999</v>
      </c>
      <c r="C961" s="36" t="s">
        <v>8</v>
      </c>
      <c r="D961" s="37">
        <v>101.0</v>
      </c>
      <c r="E961" s="38">
        <f>'חישוב לפי סניפים'!$D961/$D$1005*$J$2</f>
        <v>1.481000461</v>
      </c>
      <c r="F961" s="37">
        <v>173.0</v>
      </c>
      <c r="G961" s="37">
        <f>'חישוב לפי סניפים'!$F961/$F$1005*$J$2</f>
        <v>0.79773919</v>
      </c>
      <c r="H961" s="39">
        <f t="shared" si="1"/>
        <v>1.139369825</v>
      </c>
      <c r="I961" s="37">
        <v>1337.0</v>
      </c>
    </row>
    <row r="962" ht="14.25" customHeight="1">
      <c r="A962" s="32"/>
      <c r="B962" s="32" t="s">
        <v>1000</v>
      </c>
      <c r="C962" s="32" t="s">
        <v>8</v>
      </c>
      <c r="D962" s="31">
        <v>1.0</v>
      </c>
      <c r="E962" s="33">
        <f>'חישוב לפי סניפים'!$D962/$D$1005*$J$2</f>
        <v>0.0146633709</v>
      </c>
      <c r="F962" s="31">
        <v>8.0</v>
      </c>
      <c r="G962" s="31">
        <f>'חישוב לפי סניפים'!$F962/$F$1005*$J$2</f>
        <v>0.03688967353</v>
      </c>
      <c r="H962" s="34">
        <f t="shared" si="1"/>
        <v>0.02577652221</v>
      </c>
      <c r="I962" s="31">
        <v>1287.0</v>
      </c>
    </row>
    <row r="963" ht="14.25" customHeight="1">
      <c r="A963" s="36"/>
      <c r="B963" s="36" t="s">
        <v>1001</v>
      </c>
      <c r="C963" s="36" t="s">
        <v>12</v>
      </c>
      <c r="D963" s="37">
        <v>10.0</v>
      </c>
      <c r="E963" s="38">
        <f>'חישוב לפי סניפים'!$D963/$D$1005*$J$2</f>
        <v>0.146633709</v>
      </c>
      <c r="F963" s="37">
        <v>63.0</v>
      </c>
      <c r="G963" s="37">
        <f>'חישוב לפי סניפים'!$F963/$F$1005*$J$2</f>
        <v>0.290506179</v>
      </c>
      <c r="H963" s="39">
        <f t="shared" si="1"/>
        <v>0.218569944</v>
      </c>
      <c r="I963" s="37">
        <v>1132.0</v>
      </c>
    </row>
    <row r="964" ht="14.25" customHeight="1">
      <c r="A964" s="32"/>
      <c r="B964" s="32" t="s">
        <v>1002</v>
      </c>
      <c r="C964" s="32" t="s">
        <v>2</v>
      </c>
      <c r="D964" s="31">
        <v>35.0</v>
      </c>
      <c r="E964" s="33">
        <f>'חישוב לפי סניפים'!$D964/$D$1005*$J$2</f>
        <v>0.5132179815</v>
      </c>
      <c r="F964" s="31">
        <v>27.0</v>
      </c>
      <c r="G964" s="31">
        <f>'חישוב לפי סניפים'!$F964/$F$1005*$J$2</f>
        <v>0.1245026482</v>
      </c>
      <c r="H964" s="34">
        <f t="shared" si="1"/>
        <v>0.3188603148</v>
      </c>
      <c r="I964" s="31">
        <v>538.0</v>
      </c>
    </row>
    <row r="965" ht="14.25" customHeight="1">
      <c r="A965" s="36"/>
      <c r="B965" s="36" t="s">
        <v>1003</v>
      </c>
      <c r="C965" s="36" t="s">
        <v>8</v>
      </c>
      <c r="D965" s="37">
        <v>3.0</v>
      </c>
      <c r="E965" s="38">
        <f>'חישוב לפי סניפים'!$D965/$D$1005*$J$2</f>
        <v>0.0439901127</v>
      </c>
      <c r="F965" s="37">
        <v>14.0</v>
      </c>
      <c r="G965" s="37">
        <f>'חישוב לפי סניפים'!$F965/$F$1005*$J$2</f>
        <v>0.06455692867</v>
      </c>
      <c r="H965" s="39">
        <f t="shared" si="1"/>
        <v>0.05427352068</v>
      </c>
      <c r="I965" s="37">
        <v>4009.0</v>
      </c>
    </row>
    <row r="966" ht="14.25" customHeight="1">
      <c r="A966" s="32"/>
      <c r="B966" s="32" t="s">
        <v>1004</v>
      </c>
      <c r="C966" s="32" t="s">
        <v>8</v>
      </c>
      <c r="D966" s="31">
        <v>1.0</v>
      </c>
      <c r="E966" s="33">
        <f>'חישוב לפי סניפים'!$D966/$D$1005*$J$2</f>
        <v>0.0146633709</v>
      </c>
      <c r="F966" s="31">
        <v>5.0</v>
      </c>
      <c r="G966" s="31">
        <f>'חישוב לפי סניפים'!$F966/$F$1005*$J$2</f>
        <v>0.02305604595</v>
      </c>
      <c r="H966" s="34">
        <f t="shared" si="1"/>
        <v>0.01885970843</v>
      </c>
      <c r="I966" s="31">
        <v>856.0</v>
      </c>
    </row>
    <row r="967" ht="14.25" customHeight="1">
      <c r="A967" s="36"/>
      <c r="B967" s="36" t="s">
        <v>1005</v>
      </c>
      <c r="C967" s="36" t="s">
        <v>8</v>
      </c>
      <c r="D967" s="37">
        <v>3.0</v>
      </c>
      <c r="E967" s="38">
        <f>'חישוב לפי סניפים'!$D967/$D$1005*$J$2</f>
        <v>0.0439901127</v>
      </c>
      <c r="F967" s="37">
        <v>38.0</v>
      </c>
      <c r="G967" s="37">
        <f>'חישוב לפי סניפים'!$F967/$F$1005*$J$2</f>
        <v>0.1752259493</v>
      </c>
      <c r="H967" s="39">
        <f t="shared" si="1"/>
        <v>0.109608031</v>
      </c>
      <c r="I967" s="37">
        <v>661.0</v>
      </c>
    </row>
    <row r="968" ht="14.25" customHeight="1">
      <c r="A968" s="32"/>
      <c r="B968" s="32" t="s">
        <v>1006</v>
      </c>
      <c r="C968" s="32" t="s">
        <v>12</v>
      </c>
      <c r="D968" s="31">
        <v>10.0</v>
      </c>
      <c r="E968" s="33">
        <f>'חישוב לפי סניפים'!$D968/$D$1005*$J$2</f>
        <v>0.146633709</v>
      </c>
      <c r="F968" s="31">
        <v>57.0</v>
      </c>
      <c r="G968" s="31">
        <f>'חישוב לפי סניפים'!$F968/$F$1005*$J$2</f>
        <v>0.2628389239</v>
      </c>
      <c r="H968" s="34">
        <f t="shared" si="1"/>
        <v>0.2047363164</v>
      </c>
      <c r="I968" s="31">
        <v>264.0</v>
      </c>
    </row>
    <row r="969" ht="14.25" customHeight="1">
      <c r="A969" s="36"/>
      <c r="B969" s="36" t="s">
        <v>1007</v>
      </c>
      <c r="C969" s="36" t="s">
        <v>12</v>
      </c>
      <c r="D969" s="37">
        <v>19.0</v>
      </c>
      <c r="E969" s="38">
        <f>'חישוב לפי סניפים'!$D969/$D$1005*$J$2</f>
        <v>0.2786040471</v>
      </c>
      <c r="F969" s="37">
        <v>82.0</v>
      </c>
      <c r="G969" s="37">
        <f>'חישוב לפי סניפים'!$F969/$F$1005*$J$2</f>
        <v>0.3781191536</v>
      </c>
      <c r="H969" s="39">
        <f t="shared" si="1"/>
        <v>0.3283616004</v>
      </c>
      <c r="I969" s="37">
        <v>237.0</v>
      </c>
    </row>
    <row r="970" ht="14.25" customHeight="1">
      <c r="A970" s="32"/>
      <c r="B970" s="32" t="s">
        <v>1008</v>
      </c>
      <c r="C970" s="32" t="s">
        <v>8</v>
      </c>
      <c r="D970" s="31">
        <v>11.0</v>
      </c>
      <c r="E970" s="33">
        <f>'חישוב לפי סניפים'!$D970/$D$1005*$J$2</f>
        <v>0.1612970799</v>
      </c>
      <c r="F970" s="31">
        <v>0.0</v>
      </c>
      <c r="G970" s="31">
        <f>'חישוב לפי סניפים'!$F970/$F$1005*$J$2</f>
        <v>0</v>
      </c>
      <c r="H970" s="34">
        <f t="shared" si="1"/>
        <v>0.08064853995</v>
      </c>
      <c r="I970" s="31" t="e">
        <v>#N/A</v>
      </c>
    </row>
    <row r="971" ht="14.25" customHeight="1">
      <c r="A971" s="36"/>
      <c r="B971" s="36" t="s">
        <v>1009</v>
      </c>
      <c r="C971" s="36" t="s">
        <v>12</v>
      </c>
      <c r="D971" s="37">
        <v>68.0</v>
      </c>
      <c r="E971" s="38">
        <f>'חישוב לפי סניפים'!$D971/$D$1005*$J$2</f>
        <v>0.9971092212</v>
      </c>
      <c r="F971" s="37">
        <v>237.0</v>
      </c>
      <c r="G971" s="37">
        <f>'חישוב לפי סניפים'!$F971/$F$1005*$J$2</f>
        <v>1.092856578</v>
      </c>
      <c r="H971" s="39">
        <f t="shared" si="1"/>
        <v>1.0449829</v>
      </c>
      <c r="I971" s="37">
        <v>232.0</v>
      </c>
    </row>
    <row r="972" ht="14.25" customHeight="1">
      <c r="A972" s="32"/>
      <c r="B972" s="32" t="s">
        <v>1010</v>
      </c>
      <c r="C972" s="32" t="s">
        <v>8</v>
      </c>
      <c r="D972" s="31">
        <v>4.0</v>
      </c>
      <c r="E972" s="33">
        <f>'חישוב לפי סניפים'!$D972/$D$1005*$J$2</f>
        <v>0.0586534836</v>
      </c>
      <c r="F972" s="31">
        <v>13.0</v>
      </c>
      <c r="G972" s="31">
        <f>'חישוב לפי סניפים'!$F972/$F$1005*$J$2</f>
        <v>0.05994571948</v>
      </c>
      <c r="H972" s="34">
        <f t="shared" si="1"/>
        <v>0.05929960154</v>
      </c>
      <c r="I972" s="31">
        <v>692.0</v>
      </c>
    </row>
    <row r="973" ht="14.25" customHeight="1">
      <c r="A973" s="36"/>
      <c r="B973" s="36" t="s">
        <v>1011</v>
      </c>
      <c r="C973" s="36" t="s">
        <v>8</v>
      </c>
      <c r="D973" s="37">
        <v>10.0</v>
      </c>
      <c r="E973" s="38">
        <f>'חישוב לפי סניפים'!$D973/$D$1005*$J$2</f>
        <v>0.146633709</v>
      </c>
      <c r="F973" s="37">
        <v>2.0</v>
      </c>
      <c r="G973" s="37">
        <f>'חישוב לפי סניפים'!$F973/$F$1005*$J$2</f>
        <v>0.009222418382</v>
      </c>
      <c r="H973" s="39">
        <f t="shared" si="1"/>
        <v>0.07792806369</v>
      </c>
      <c r="I973" s="37">
        <v>846.0</v>
      </c>
    </row>
    <row r="974" ht="14.25" customHeight="1">
      <c r="A974" s="32"/>
      <c r="B974" s="32" t="s">
        <v>1012</v>
      </c>
      <c r="C974" s="32" t="s">
        <v>2</v>
      </c>
      <c r="D974" s="31">
        <v>176.0</v>
      </c>
      <c r="E974" s="33">
        <f>'חישוב לפי סניפים'!$D974/$D$1005*$J$2</f>
        <v>2.580753278</v>
      </c>
      <c r="F974" s="31">
        <v>316.0</v>
      </c>
      <c r="G974" s="31">
        <f>'חישוב לפי סניפים'!$F974/$F$1005*$J$2</f>
        <v>1.457142104</v>
      </c>
      <c r="H974" s="34">
        <f t="shared" si="1"/>
        <v>2.018947691</v>
      </c>
      <c r="I974" s="31">
        <v>8800.0</v>
      </c>
    </row>
    <row r="975" ht="14.25" customHeight="1">
      <c r="A975" s="36"/>
      <c r="B975" s="36" t="s">
        <v>1013</v>
      </c>
      <c r="C975" s="36" t="s">
        <v>8</v>
      </c>
      <c r="D975" s="37">
        <v>1.0</v>
      </c>
      <c r="E975" s="38">
        <f>'חישוב לפי סניפים'!$D975/$D$1005*$J$2</f>
        <v>0.0146633709</v>
      </c>
      <c r="F975" s="37">
        <v>8.0</v>
      </c>
      <c r="G975" s="37">
        <f>'חישוב לפי סניפים'!$F975/$F$1005*$J$2</f>
        <v>0.03688967353</v>
      </c>
      <c r="H975" s="39">
        <f t="shared" si="1"/>
        <v>0.02577652221</v>
      </c>
      <c r="I975" s="37">
        <v>3649.0</v>
      </c>
    </row>
    <row r="976" ht="14.25" customHeight="1">
      <c r="A976" s="32"/>
      <c r="B976" s="32" t="s">
        <v>1014</v>
      </c>
      <c r="C976" s="32" t="s">
        <v>8</v>
      </c>
      <c r="D976" s="31">
        <v>8.0</v>
      </c>
      <c r="E976" s="33">
        <f>'חישוב לפי סניפים'!$D976/$D$1005*$J$2</f>
        <v>0.1173069672</v>
      </c>
      <c r="F976" s="31">
        <v>44.0</v>
      </c>
      <c r="G976" s="31">
        <f>'חישוב לפי סניפים'!$F976/$F$1005*$J$2</f>
        <v>0.2028932044</v>
      </c>
      <c r="H976" s="34">
        <f t="shared" si="1"/>
        <v>0.1601000858</v>
      </c>
      <c r="I976" s="31">
        <v>1233.0</v>
      </c>
    </row>
    <row r="977" ht="14.25" customHeight="1">
      <c r="A977" s="36"/>
      <c r="B977" s="36" t="s">
        <v>1015</v>
      </c>
      <c r="C977" s="36" t="s">
        <v>8</v>
      </c>
      <c r="D977" s="37">
        <v>10.0</v>
      </c>
      <c r="E977" s="38">
        <f>'חישוב לפי סניפים'!$D977/$D$1005*$J$2</f>
        <v>0.146633709</v>
      </c>
      <c r="F977" s="37">
        <v>45.0</v>
      </c>
      <c r="G977" s="37">
        <f>'חישוב לפי סניפים'!$F977/$F$1005*$J$2</f>
        <v>0.2075044136</v>
      </c>
      <c r="H977" s="39">
        <f t="shared" si="1"/>
        <v>0.1770690613</v>
      </c>
      <c r="I977" s="37">
        <v>292.0</v>
      </c>
    </row>
    <row r="978" ht="14.25" customHeight="1">
      <c r="A978" s="32"/>
      <c r="B978" s="32" t="s">
        <v>1016</v>
      </c>
      <c r="C978" s="32" t="s">
        <v>8</v>
      </c>
      <c r="D978" s="31">
        <v>20.0</v>
      </c>
      <c r="E978" s="33">
        <f>'חישוב לפי סניפים'!$D978/$D$1005*$J$2</f>
        <v>0.293267418</v>
      </c>
      <c r="F978" s="31">
        <v>69.0</v>
      </c>
      <c r="G978" s="31">
        <f>'חישוב לפי סניפים'!$F978/$F$1005*$J$2</f>
        <v>0.3181734342</v>
      </c>
      <c r="H978" s="34">
        <f t="shared" si="1"/>
        <v>0.3057204261</v>
      </c>
      <c r="I978" s="31">
        <v>1114.0</v>
      </c>
    </row>
    <row r="979" ht="14.25" customHeight="1">
      <c r="A979" s="36"/>
      <c r="B979" s="36" t="s">
        <v>1017</v>
      </c>
      <c r="C979" s="36" t="s">
        <v>12</v>
      </c>
      <c r="D979" s="37">
        <v>23.0</v>
      </c>
      <c r="E979" s="38">
        <f>'חישוב לפי סניפים'!$D979/$D$1005*$J$2</f>
        <v>0.3372575307</v>
      </c>
      <c r="F979" s="37">
        <v>76.0</v>
      </c>
      <c r="G979" s="37">
        <f>'חישוב לפי סניפים'!$F979/$F$1005*$J$2</f>
        <v>0.3504518985</v>
      </c>
      <c r="H979" s="39">
        <f t="shared" si="1"/>
        <v>0.3438547146</v>
      </c>
      <c r="I979" s="37">
        <v>126.0</v>
      </c>
    </row>
    <row r="980" ht="14.25" customHeight="1">
      <c r="A980" s="32"/>
      <c r="B980" s="32" t="s">
        <v>1018</v>
      </c>
      <c r="C980" s="32" t="s">
        <v>8</v>
      </c>
      <c r="D980" s="31">
        <v>3.0</v>
      </c>
      <c r="E980" s="33">
        <f>'חישוב לפי סניפים'!$D980/$D$1005*$J$2</f>
        <v>0.0439901127</v>
      </c>
      <c r="F980" s="31">
        <v>19.0</v>
      </c>
      <c r="G980" s="31">
        <f>'חישוב לפי סניפים'!$F980/$F$1005*$J$2</f>
        <v>0.08761297463</v>
      </c>
      <c r="H980" s="34">
        <f t="shared" si="1"/>
        <v>0.06580154366</v>
      </c>
      <c r="I980" s="31">
        <v>763.0</v>
      </c>
    </row>
    <row r="981" ht="14.25" customHeight="1">
      <c r="A981" s="36"/>
      <c r="B981" s="36" t="s">
        <v>1019</v>
      </c>
      <c r="C981" s="36" t="s">
        <v>8</v>
      </c>
      <c r="D981" s="37">
        <v>15.0</v>
      </c>
      <c r="E981" s="38">
        <f>'חישוב לפי סניפים'!$D981/$D$1005*$J$2</f>
        <v>0.2199505635</v>
      </c>
      <c r="F981" s="37">
        <v>11.0</v>
      </c>
      <c r="G981" s="37">
        <f>'חישוב לפי סניפים'!$F981/$F$1005*$J$2</f>
        <v>0.0507233011</v>
      </c>
      <c r="H981" s="39">
        <f t="shared" si="1"/>
        <v>0.1353369323</v>
      </c>
      <c r="I981" s="37">
        <v>2062.0</v>
      </c>
    </row>
    <row r="982" ht="14.25" customHeight="1">
      <c r="A982" s="32"/>
      <c r="B982" s="32" t="s">
        <v>1020</v>
      </c>
      <c r="C982" s="32" t="s">
        <v>8</v>
      </c>
      <c r="D982" s="31">
        <v>12.0</v>
      </c>
      <c r="E982" s="33">
        <f>'חישוב לפי סניפים'!$D982/$D$1005*$J$2</f>
        <v>0.1759604508</v>
      </c>
      <c r="F982" s="31">
        <v>6.0</v>
      </c>
      <c r="G982" s="31">
        <f>'חישוב לפי סניפים'!$F982/$F$1005*$J$2</f>
        <v>0.02766725514</v>
      </c>
      <c r="H982" s="34">
        <f t="shared" si="1"/>
        <v>0.101813853</v>
      </c>
      <c r="I982" s="31">
        <v>2061.0</v>
      </c>
    </row>
    <row r="983" ht="14.25" customHeight="1">
      <c r="A983" s="36"/>
      <c r="B983" s="36" t="s">
        <v>1021</v>
      </c>
      <c r="C983" s="36" t="s">
        <v>12</v>
      </c>
      <c r="D983" s="37">
        <v>12.0</v>
      </c>
      <c r="E983" s="38">
        <f>'חישוב לפי סניפים'!$D983/$D$1005*$J$2</f>
        <v>0.1759604508</v>
      </c>
      <c r="F983" s="37">
        <v>35.0</v>
      </c>
      <c r="G983" s="37">
        <f>'חישוב לפי סניפים'!$F983/$F$1005*$J$2</f>
        <v>0.1613923217</v>
      </c>
      <c r="H983" s="39">
        <f t="shared" si="1"/>
        <v>0.1686763862</v>
      </c>
      <c r="I983" s="37">
        <v>1172.0</v>
      </c>
    </row>
    <row r="984" ht="14.25" customHeight="1">
      <c r="A984" s="32"/>
      <c r="B984" s="32" t="s">
        <v>1022</v>
      </c>
      <c r="C984" s="32" t="s">
        <v>8</v>
      </c>
      <c r="D984" s="31">
        <v>2.0</v>
      </c>
      <c r="E984" s="33">
        <f>'חישוב לפי סניפים'!$D984/$D$1005*$J$2</f>
        <v>0.0293267418</v>
      </c>
      <c r="F984" s="31">
        <v>11.0</v>
      </c>
      <c r="G984" s="31">
        <f>'חישוב לפי סניפים'!$F984/$F$1005*$J$2</f>
        <v>0.0507233011</v>
      </c>
      <c r="H984" s="34">
        <f t="shared" si="1"/>
        <v>0.04002502145</v>
      </c>
      <c r="I984" s="31">
        <v>3558.0</v>
      </c>
    </row>
    <row r="985" ht="14.25" customHeight="1">
      <c r="A985" s="36"/>
      <c r="B985" s="36" t="s">
        <v>1023</v>
      </c>
      <c r="C985" s="36" t="s">
        <v>8</v>
      </c>
      <c r="D985" s="37">
        <v>13.0</v>
      </c>
      <c r="E985" s="38">
        <f>'חישוב לפי סניפים'!$D985/$D$1005*$J$2</f>
        <v>0.1906238217</v>
      </c>
      <c r="F985" s="37">
        <v>30.0</v>
      </c>
      <c r="G985" s="37">
        <f>'חישוב לפי סניפים'!$F985/$F$1005*$J$2</f>
        <v>0.1383362757</v>
      </c>
      <c r="H985" s="39">
        <f t="shared" si="1"/>
        <v>0.1644800487</v>
      </c>
      <c r="I985" s="37">
        <v>163.0</v>
      </c>
    </row>
    <row r="986" ht="14.25" customHeight="1">
      <c r="A986" s="32"/>
      <c r="B986" s="32" t="s">
        <v>1024</v>
      </c>
      <c r="C986" s="32" t="s">
        <v>14</v>
      </c>
      <c r="D986" s="31">
        <v>7528.0</v>
      </c>
      <c r="E986" s="33">
        <f>'חישוב לפי סניפים'!$D986/$D$1005*$J$2</f>
        <v>110.3858561</v>
      </c>
      <c r="F986" s="31">
        <v>24603.0</v>
      </c>
      <c r="G986" s="31">
        <f>'חישוב לפי סניפים'!$F986/$F$1005*$J$2</f>
        <v>113.4495797</v>
      </c>
      <c r="H986" s="34">
        <f t="shared" si="1"/>
        <v>111.9177179</v>
      </c>
      <c r="I986" s="31">
        <v>5000.0</v>
      </c>
    </row>
    <row r="987" ht="14.25" customHeight="1">
      <c r="A987" s="36"/>
      <c r="B987" s="36" t="s">
        <v>1025</v>
      </c>
      <c r="C987" s="36" t="s">
        <v>12</v>
      </c>
      <c r="D987" s="37">
        <v>8.0</v>
      </c>
      <c r="E987" s="38">
        <f>'חישוב לפי סניפים'!$D987/$D$1005*$J$2</f>
        <v>0.1173069672</v>
      </c>
      <c r="F987" s="37">
        <v>51.0</v>
      </c>
      <c r="G987" s="37">
        <f>'חישוב לפי סניפים'!$F987/$F$1005*$J$2</f>
        <v>0.2351716687</v>
      </c>
      <c r="H987" s="39">
        <f t="shared" si="1"/>
        <v>0.176239318</v>
      </c>
      <c r="I987" s="37">
        <v>84.0</v>
      </c>
    </row>
    <row r="988" ht="14.25" customHeight="1">
      <c r="A988" s="32"/>
      <c r="B988" s="32" t="s">
        <v>1026</v>
      </c>
      <c r="C988" s="32" t="s">
        <v>12</v>
      </c>
      <c r="D988" s="31">
        <v>8.0</v>
      </c>
      <c r="E988" s="33">
        <f>'חישוב לפי סניפים'!$D988/$D$1005*$J$2</f>
        <v>0.1173069672</v>
      </c>
      <c r="F988" s="31">
        <v>28.0</v>
      </c>
      <c r="G988" s="31">
        <f>'חישוב לפי סניפים'!$F988/$F$1005*$J$2</f>
        <v>0.1291138573</v>
      </c>
      <c r="H988" s="34">
        <f t="shared" si="1"/>
        <v>0.1232104123</v>
      </c>
      <c r="I988" s="31">
        <v>287.0</v>
      </c>
    </row>
    <row r="989" ht="14.25" customHeight="1">
      <c r="A989" s="36"/>
      <c r="B989" s="36" t="s">
        <v>1027</v>
      </c>
      <c r="C989" s="36" t="s">
        <v>13</v>
      </c>
      <c r="D989" s="37">
        <v>142.0</v>
      </c>
      <c r="E989" s="38">
        <f>'חישוב לפי סניפים'!$D989/$D$1005*$J$2</f>
        <v>2.082198668</v>
      </c>
      <c r="F989" s="37">
        <v>416.0</v>
      </c>
      <c r="G989" s="37">
        <f>'חישוב לפי סניפים'!$F989/$F$1005*$J$2</f>
        <v>1.918263023</v>
      </c>
      <c r="H989" s="39">
        <f t="shared" si="1"/>
        <v>2.000230846</v>
      </c>
      <c r="I989" s="37">
        <v>154.0</v>
      </c>
    </row>
    <row r="990" ht="14.25" customHeight="1">
      <c r="A990" s="32"/>
      <c r="B990" s="32" t="s">
        <v>1028</v>
      </c>
      <c r="C990" s="32" t="s">
        <v>8</v>
      </c>
      <c r="D990" s="31">
        <v>18.0</v>
      </c>
      <c r="E990" s="33">
        <f>'חישוב לפי סניפים'!$D990/$D$1005*$J$2</f>
        <v>0.2639406762</v>
      </c>
      <c r="F990" s="31">
        <v>43.0</v>
      </c>
      <c r="G990" s="31">
        <f>'חישוב לפי סניפים'!$F990/$F$1005*$J$2</f>
        <v>0.1982819952</v>
      </c>
      <c r="H990" s="34">
        <f t="shared" si="1"/>
        <v>0.2311113357</v>
      </c>
      <c r="I990" s="31">
        <v>103.0</v>
      </c>
    </row>
    <row r="991" ht="14.25" customHeight="1">
      <c r="A991" s="36"/>
      <c r="B991" s="36" t="s">
        <v>1029</v>
      </c>
      <c r="C991" s="36" t="s">
        <v>12</v>
      </c>
      <c r="D991" s="37">
        <v>5.0</v>
      </c>
      <c r="E991" s="38">
        <f>'חישוב לפי סניפים'!$D991/$D$1005*$J$2</f>
        <v>0.0733168545</v>
      </c>
      <c r="F991" s="37">
        <v>34.0</v>
      </c>
      <c r="G991" s="37">
        <f>'חישוב לפי סניפים'!$F991/$F$1005*$J$2</f>
        <v>0.1567811125</v>
      </c>
      <c r="H991" s="39">
        <f t="shared" si="1"/>
        <v>0.1150489835</v>
      </c>
      <c r="I991" s="37">
        <v>719.0</v>
      </c>
    </row>
    <row r="992" ht="14.25" customHeight="1">
      <c r="A992" s="32"/>
      <c r="B992" s="32" t="s">
        <v>1030</v>
      </c>
      <c r="C992" s="32" t="s">
        <v>2</v>
      </c>
      <c r="D992" s="31">
        <v>3.0</v>
      </c>
      <c r="E992" s="33">
        <f>'חישוב לפי סניפים'!$D992/$D$1005*$J$2</f>
        <v>0.0439901127</v>
      </c>
      <c r="F992" s="31">
        <v>11.0</v>
      </c>
      <c r="G992" s="31">
        <f>'חישוב לפי סניפים'!$F992/$F$1005*$J$2</f>
        <v>0.0507233011</v>
      </c>
      <c r="H992" s="34">
        <f t="shared" si="1"/>
        <v>0.0473567069</v>
      </c>
      <c r="I992" s="31">
        <v>1054.0</v>
      </c>
    </row>
    <row r="993" ht="14.25" customHeight="1">
      <c r="A993" s="36"/>
      <c r="B993" s="36" t="s">
        <v>1031</v>
      </c>
      <c r="C993" s="36" t="s">
        <v>8</v>
      </c>
      <c r="D993" s="37">
        <v>1.0</v>
      </c>
      <c r="E993" s="38">
        <f>'חישוב לפי סניפים'!$D993/$D$1005*$J$2</f>
        <v>0.0146633709</v>
      </c>
      <c r="F993" s="37">
        <v>3.0</v>
      </c>
      <c r="G993" s="37">
        <f>'חישוב לפי סניפים'!$F993/$F$1005*$J$2</f>
        <v>0.01383362757</v>
      </c>
      <c r="H993" s="39">
        <f t="shared" si="1"/>
        <v>0.01424849924</v>
      </c>
      <c r="I993" s="37">
        <v>1051.0</v>
      </c>
    </row>
    <row r="994" ht="14.25" customHeight="1">
      <c r="A994" s="32"/>
      <c r="B994" s="32" t="s">
        <v>1032</v>
      </c>
      <c r="C994" s="32" t="s">
        <v>8</v>
      </c>
      <c r="D994" s="31">
        <v>14.0</v>
      </c>
      <c r="E994" s="33">
        <f>'חישוב לפי סניפים'!$D994/$D$1005*$J$2</f>
        <v>0.2052871926</v>
      </c>
      <c r="F994" s="31">
        <v>49.0</v>
      </c>
      <c r="G994" s="31">
        <f>'חישוב לפי סניפים'!$F994/$F$1005*$J$2</f>
        <v>0.2259492503</v>
      </c>
      <c r="H994" s="34">
        <f t="shared" si="1"/>
        <v>0.2156182215</v>
      </c>
      <c r="I994" s="31">
        <v>2003.0</v>
      </c>
    </row>
    <row r="995" ht="14.25" customHeight="1">
      <c r="A995" s="36"/>
      <c r="B995" s="36" t="s">
        <v>1033</v>
      </c>
      <c r="C995" s="36" t="s">
        <v>8</v>
      </c>
      <c r="D995" s="37">
        <v>5.0</v>
      </c>
      <c r="E995" s="38">
        <f>'חישוב לפי סניפים'!$D995/$D$1005*$J$2</f>
        <v>0.0733168545</v>
      </c>
      <c r="F995" s="37">
        <v>3.0</v>
      </c>
      <c r="G995" s="37">
        <f>'חישוב לפי סניפים'!$F995/$F$1005*$J$2</f>
        <v>0.01383362757</v>
      </c>
      <c r="H995" s="39">
        <f t="shared" si="1"/>
        <v>0.04357524103</v>
      </c>
      <c r="I995" s="37">
        <v>2050.0</v>
      </c>
    </row>
    <row r="996" ht="14.25" customHeight="1">
      <c r="A996" s="32"/>
      <c r="B996" s="32" t="s">
        <v>1034</v>
      </c>
      <c r="C996" s="32" t="s">
        <v>8</v>
      </c>
      <c r="D996" s="31">
        <v>1.0</v>
      </c>
      <c r="E996" s="33">
        <f>'חישוב לפי סניפים'!$D996/$D$1005*$J$2</f>
        <v>0.0146633709</v>
      </c>
      <c r="F996" s="31">
        <v>11.0</v>
      </c>
      <c r="G996" s="31">
        <f>'חישוב לפי סניפים'!$F996/$F$1005*$J$2</f>
        <v>0.0507233011</v>
      </c>
      <c r="H996" s="34">
        <f t="shared" si="1"/>
        <v>0.032693336</v>
      </c>
      <c r="I996" s="31">
        <v>1237.0</v>
      </c>
    </row>
    <row r="997" ht="14.25" customHeight="1">
      <c r="A997" s="36"/>
      <c r="B997" s="36" t="s">
        <v>1035</v>
      </c>
      <c r="C997" s="36" t="s">
        <v>8</v>
      </c>
      <c r="D997" s="37">
        <v>7.0</v>
      </c>
      <c r="E997" s="38">
        <f>'חישוב לפי סניפים'!$D997/$D$1005*$J$2</f>
        <v>0.1026435963</v>
      </c>
      <c r="F997" s="37">
        <v>14.0</v>
      </c>
      <c r="G997" s="37">
        <f>'חישוב לפי סניפים'!$F997/$F$1005*$J$2</f>
        <v>0.06455692867</v>
      </c>
      <c r="H997" s="39">
        <f t="shared" si="1"/>
        <v>0.08360026248</v>
      </c>
      <c r="I997" s="37">
        <v>727.0</v>
      </c>
    </row>
    <row r="998" ht="14.25" customHeight="1">
      <c r="A998" s="32"/>
      <c r="B998" s="32" t="s">
        <v>1036</v>
      </c>
      <c r="C998" s="32" t="s">
        <v>8</v>
      </c>
      <c r="D998" s="31">
        <v>4.0</v>
      </c>
      <c r="E998" s="33">
        <f>'חישוב לפי סניפים'!$D998/$D$1005*$J$2</f>
        <v>0.0586534836</v>
      </c>
      <c r="F998" s="31">
        <v>21.0</v>
      </c>
      <c r="G998" s="31">
        <f>'חישוב לפי סניפים'!$F998/$F$1005*$J$2</f>
        <v>0.09683539301</v>
      </c>
      <c r="H998" s="34">
        <f t="shared" si="1"/>
        <v>0.0777444383</v>
      </c>
      <c r="I998" s="31">
        <v>744.0</v>
      </c>
    </row>
    <row r="999" ht="14.25" customHeight="1">
      <c r="A999" s="36"/>
      <c r="B999" s="36" t="s">
        <v>1037</v>
      </c>
      <c r="C999" s="36" t="s">
        <v>11</v>
      </c>
      <c r="D999" s="37">
        <v>66.0</v>
      </c>
      <c r="E999" s="38">
        <f>'חישוב לפי סניפים'!$D999/$D$1005*$J$2</f>
        <v>0.9677824794</v>
      </c>
      <c r="F999" s="37">
        <v>120.0</v>
      </c>
      <c r="G999" s="37">
        <f>'חישוב לפי סניפים'!$F999/$F$1005*$J$2</f>
        <v>0.5533451029</v>
      </c>
      <c r="H999" s="39">
        <f t="shared" si="1"/>
        <v>0.7605637911</v>
      </c>
      <c r="I999" s="37">
        <v>1244.0</v>
      </c>
    </row>
    <row r="1000" ht="14.25" customHeight="1">
      <c r="A1000" s="32"/>
      <c r="B1000" s="32" t="s">
        <v>1038</v>
      </c>
      <c r="C1000" s="32" t="s">
        <v>8</v>
      </c>
      <c r="D1000" s="31">
        <v>2.0</v>
      </c>
      <c r="E1000" s="33">
        <f>'חישוב לפי סניפים'!$D1000/$D$1005*$J$2</f>
        <v>0.0293267418</v>
      </c>
      <c r="F1000" s="31">
        <v>18.0</v>
      </c>
      <c r="G1000" s="31">
        <f>'חישוב לפי סניפים'!$F1000/$F$1005*$J$2</f>
        <v>0.08300176543</v>
      </c>
      <c r="H1000" s="34">
        <f t="shared" si="1"/>
        <v>0.05616425362</v>
      </c>
      <c r="I1000" s="31">
        <v>2002.0</v>
      </c>
    </row>
    <row r="1001" ht="14.25" customHeight="1">
      <c r="A1001" s="36"/>
      <c r="B1001" s="36" t="s">
        <v>1039</v>
      </c>
      <c r="C1001" s="36" t="s">
        <v>8</v>
      </c>
      <c r="D1001" s="37">
        <v>5.0</v>
      </c>
      <c r="E1001" s="38">
        <f>'חישוב לפי סניפים'!$D1001/$D$1005*$J$2</f>
        <v>0.0733168545</v>
      </c>
      <c r="F1001" s="37">
        <v>16.0</v>
      </c>
      <c r="G1001" s="37">
        <f>'חישוב לפי סניפים'!$F1001/$F$1005*$J$2</f>
        <v>0.07377934705</v>
      </c>
      <c r="H1001" s="39">
        <f t="shared" si="1"/>
        <v>0.07354810078</v>
      </c>
      <c r="I1001" s="37">
        <v>752.0</v>
      </c>
    </row>
    <row r="1002" ht="14.25" customHeight="1">
      <c r="A1002" s="32"/>
      <c r="B1002" s="32" t="s">
        <v>1040</v>
      </c>
      <c r="C1002" s="32" t="s">
        <v>8</v>
      </c>
      <c r="D1002" s="31">
        <v>2.0</v>
      </c>
      <c r="E1002" s="33">
        <f>'חישוב לפי סניפים'!$D1002/$D$1005*$J$2</f>
        <v>0.0293267418</v>
      </c>
      <c r="F1002" s="31">
        <v>3.0</v>
      </c>
      <c r="G1002" s="31">
        <f>'חישוב לפי סניפים'!$F1002/$F$1005*$J$2</f>
        <v>0.01383362757</v>
      </c>
      <c r="H1002" s="34">
        <f t="shared" si="1"/>
        <v>0.02158018469</v>
      </c>
      <c r="I1002" s="31">
        <v>665.0</v>
      </c>
    </row>
    <row r="1003" ht="14.25" customHeight="1">
      <c r="A1003" s="36"/>
      <c r="B1003" s="36" t="s">
        <v>1041</v>
      </c>
      <c r="C1003" s="36" t="s">
        <v>7</v>
      </c>
      <c r="D1003" s="37">
        <v>1.0</v>
      </c>
      <c r="E1003" s="38">
        <f>'חישוב לפי סניפים'!$D1003/$D$1005*$J$2</f>
        <v>0.0146633709</v>
      </c>
      <c r="F1003" s="37">
        <v>25.0</v>
      </c>
      <c r="G1003" s="37">
        <f>'חישוב לפי סניפים'!$F1003/$F$1005*$J$2</f>
        <v>0.1152802298</v>
      </c>
      <c r="H1003" s="39">
        <f t="shared" si="1"/>
        <v>0.06497180033</v>
      </c>
      <c r="I1003" s="37">
        <v>3563.0</v>
      </c>
    </row>
    <row r="1004" ht="14.25" customHeight="1">
      <c r="A1004" s="32"/>
      <c r="B1004" s="32" t="s">
        <v>1042</v>
      </c>
      <c r="C1004" s="32" t="s">
        <v>8</v>
      </c>
      <c r="D1004" s="31">
        <v>2.0</v>
      </c>
      <c r="E1004" s="33">
        <f>'חישוב לפי סניפים'!$D1004/$D$1005*$J$2</f>
        <v>0.0293267418</v>
      </c>
      <c r="F1004" s="31">
        <v>5.0</v>
      </c>
      <c r="G1004" s="31">
        <f>'חישוב לפי סניפים'!$F1004/$F$1005*$J$2</f>
        <v>0.02305604595</v>
      </c>
      <c r="H1004" s="34">
        <f t="shared" si="1"/>
        <v>0.02619139388</v>
      </c>
      <c r="I1004" s="31">
        <v>778.0</v>
      </c>
    </row>
    <row r="1005" ht="14.25" customHeight="1">
      <c r="A1005" s="36"/>
      <c r="B1005" s="37" t="s">
        <v>1043</v>
      </c>
      <c r="C1005" s="37" t="e">
        <v>#N/A</v>
      </c>
      <c r="D1005" s="37">
        <v>47738.0</v>
      </c>
      <c r="E1005" s="38"/>
      <c r="F1005" s="37">
        <v>151804.0</v>
      </c>
      <c r="G1005" s="37"/>
      <c r="H1005" s="39">
        <f t="shared" si="1"/>
        <v>0</v>
      </c>
      <c r="I1005" s="37" t="e">
        <v>#N/A</v>
      </c>
    </row>
  </sheetData>
  <autoFilter ref="$B$1:$J$1005"/>
  <printOptions/>
  <pageMargins bottom="0.75" footer="0.0" header="0.0" left="0.7" right="0.7" top="0.75"/>
  <pageSetup paperSize="9" orientation="portrait"/>
  <drawing r:id="rId1"/>
</worksheet>
</file>